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oogleDrive\Desktop\Внутренний контроль\1.2\"/>
    </mc:Choice>
  </mc:AlternateContent>
  <xr:revisionPtr revIDLastSave="0" documentId="8_{5504A2C8-759D-4EE6-8BA6-EE6E71280305}" xr6:coauthVersionLast="47" xr6:coauthVersionMax="47" xr10:uidLastSave="{00000000-0000-0000-0000-000000000000}"/>
  <bookViews>
    <workbookView xWindow="-120" yWindow="-120" windowWidth="29040" windowHeight="15840" tabRatio="784" firstSheet="4" activeTab="4" xr2:uid="{00000000-000D-0000-FFFF-FFFF00000000}"/>
  </bookViews>
  <sheets>
    <sheet name="Нп и фэ" sheetId="1" state="hidden" r:id="rId1"/>
    <sheet name="к и пп" sheetId="2" state="hidden" r:id="rId2"/>
    <sheet name="мт, инф и учм" sheetId="3" state="hidden" r:id="rId3"/>
    <sheet name="Сводная карта" sheetId="4" state="hidden" r:id="rId4"/>
    <sheet name="Содержательные условия" sheetId="7" r:id="rId5"/>
    <sheet name="Проблемы" sheetId="5" state="hidden" r:id="rId6"/>
    <sheet name="Опыт" sheetId="6" state="hidden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1" i="7" l="1"/>
  <c r="C44" i="7"/>
  <c r="C6" i="7"/>
  <c r="C32" i="7" l="1"/>
  <c r="C8" i="1" l="1"/>
  <c r="D4" i="4" s="1"/>
  <c r="C7" i="2"/>
  <c r="D7" i="4" s="1"/>
  <c r="C6" i="2" l="1"/>
  <c r="B734" i="3" l="1"/>
  <c r="F119" i="3" s="1"/>
  <c r="B739" i="3"/>
  <c r="F120" i="3" s="1"/>
  <c r="B722" i="3"/>
  <c r="F116" i="3" s="1"/>
  <c r="B717" i="3"/>
  <c r="F115" i="3" s="1"/>
  <c r="C150" i="7"/>
  <c r="C22" i="7"/>
  <c r="C21" i="7" s="1"/>
  <c r="C199" i="7" l="1"/>
  <c r="F118" i="3"/>
  <c r="F121" i="3" s="1"/>
  <c r="C5" i="7"/>
  <c r="F14" i="3" l="1"/>
  <c r="D1" i="4" l="1"/>
  <c r="B732" i="3"/>
  <c r="F5" i="3" s="1"/>
  <c r="B710" i="3"/>
  <c r="B704" i="3"/>
  <c r="B696" i="3"/>
  <c r="F111" i="3" s="1"/>
  <c r="B693" i="3"/>
  <c r="B683" i="3"/>
  <c r="B677" i="3"/>
  <c r="F109" i="3" s="1"/>
  <c r="B672" i="3"/>
  <c r="B670" i="3" s="1"/>
  <c r="F107" i="3" s="1"/>
  <c r="B664" i="3"/>
  <c r="F104" i="3" s="1"/>
  <c r="B661" i="3"/>
  <c r="B652" i="3"/>
  <c r="B641" i="3"/>
  <c r="B635" i="3"/>
  <c r="F102" i="3" s="1"/>
  <c r="B630" i="3"/>
  <c r="B626" i="3"/>
  <c r="B614" i="3"/>
  <c r="F97" i="3" s="1"/>
  <c r="B611" i="3"/>
  <c r="B602" i="3"/>
  <c r="B591" i="3"/>
  <c r="B583" i="3"/>
  <c r="F95" i="3" s="1"/>
  <c r="B577" i="3"/>
  <c r="B572" i="3"/>
  <c r="B564" i="3"/>
  <c r="F90" i="3" s="1"/>
  <c r="B561" i="3"/>
  <c r="B552" i="3"/>
  <c r="B541" i="3"/>
  <c r="B535" i="3"/>
  <c r="F88" i="3" s="1"/>
  <c r="B530" i="3"/>
  <c r="B525" i="3"/>
  <c r="B517" i="3"/>
  <c r="F83" i="3" s="1"/>
  <c r="B514" i="3"/>
  <c r="B505" i="3"/>
  <c r="B494" i="3"/>
  <c r="B488" i="3"/>
  <c r="F81" i="3" s="1"/>
  <c r="B483" i="3"/>
  <c r="B479" i="3"/>
  <c r="B471" i="3"/>
  <c r="F76" i="3" s="1"/>
  <c r="B464" i="3"/>
  <c r="B454" i="3"/>
  <c r="B436" i="3"/>
  <c r="B430" i="3"/>
  <c r="F74" i="3" s="1"/>
  <c r="B423" i="3"/>
  <c r="B419" i="3"/>
  <c r="B403" i="3"/>
  <c r="F69" i="3" s="1"/>
  <c r="B396" i="3"/>
  <c r="B387" i="3"/>
  <c r="B376" i="3"/>
  <c r="B366" i="3"/>
  <c r="F67" i="3" s="1"/>
  <c r="B361" i="3"/>
  <c r="B357" i="3"/>
  <c r="B341" i="3"/>
  <c r="F62" i="3" s="1"/>
  <c r="B334" i="3"/>
  <c r="B325" i="3"/>
  <c r="B314" i="3"/>
  <c r="B304" i="3"/>
  <c r="F60" i="3" s="1"/>
  <c r="B299" i="3"/>
  <c r="B295" i="3"/>
  <c r="B287" i="3"/>
  <c r="F55" i="3" s="1"/>
  <c r="B284" i="3"/>
  <c r="B275" i="3"/>
  <c r="B264" i="3"/>
  <c r="B258" i="3"/>
  <c r="F53" i="3" s="1"/>
  <c r="B253" i="3"/>
  <c r="B249" i="3"/>
  <c r="B238" i="3"/>
  <c r="F48" i="3" s="1"/>
  <c r="B233" i="3"/>
  <c r="B224" i="3"/>
  <c r="B213" i="3"/>
  <c r="B205" i="3"/>
  <c r="F46" i="3" s="1"/>
  <c r="B200" i="3"/>
  <c r="B196" i="3"/>
  <c r="B188" i="3"/>
  <c r="F41" i="3" s="1"/>
  <c r="B185" i="3"/>
  <c r="B176" i="3"/>
  <c r="B165" i="3"/>
  <c r="B159" i="3"/>
  <c r="F39" i="3" s="1"/>
  <c r="B154" i="3"/>
  <c r="B148" i="3"/>
  <c r="B140" i="3"/>
  <c r="F34" i="3" s="1"/>
  <c r="B137" i="3"/>
  <c r="B128" i="3"/>
  <c r="B117" i="3"/>
  <c r="B111" i="3"/>
  <c r="F32" i="3" s="1"/>
  <c r="B106" i="3"/>
  <c r="B99" i="3"/>
  <c r="B91" i="3"/>
  <c r="F27" i="3" s="1"/>
  <c r="B88" i="3"/>
  <c r="B79" i="3"/>
  <c r="B68" i="3"/>
  <c r="B62" i="3"/>
  <c r="F25" i="3" s="1"/>
  <c r="B57" i="3"/>
  <c r="B53" i="3"/>
  <c r="B45" i="3"/>
  <c r="F20" i="3" s="1"/>
  <c r="B42" i="3"/>
  <c r="B33" i="3"/>
  <c r="B22" i="3"/>
  <c r="B16" i="3"/>
  <c r="F18" i="3" s="1"/>
  <c r="B11" i="3"/>
  <c r="B6" i="3"/>
  <c r="E7" i="4"/>
  <c r="D9" i="4" s="1"/>
  <c r="C5" i="2" s="1"/>
  <c r="B97" i="3" l="1"/>
  <c r="F30" i="3" s="1"/>
  <c r="E4" i="4"/>
  <c r="B146" i="3"/>
  <c r="F37" i="3" s="1"/>
  <c r="B570" i="3"/>
  <c r="F93" i="3" s="1"/>
  <c r="B477" i="3"/>
  <c r="F79" i="3" s="1"/>
  <c r="B417" i="3"/>
  <c r="F72" i="3" s="1"/>
  <c r="B355" i="3"/>
  <c r="F65" i="3" s="1"/>
  <c r="B293" i="3"/>
  <c r="F58" i="3" s="1"/>
  <c r="B194" i="3"/>
  <c r="F44" i="3" s="1"/>
  <c r="B4" i="3"/>
  <c r="F16" i="3" s="1"/>
  <c r="H5" i="3"/>
  <c r="I5" i="3" s="1"/>
  <c r="D14" i="4"/>
  <c r="E14" i="4" s="1"/>
  <c r="B624" i="3"/>
  <c r="F100" i="3" s="1"/>
  <c r="B51" i="3"/>
  <c r="F23" i="3" s="1"/>
  <c r="B247" i="3"/>
  <c r="F51" i="3" s="1"/>
  <c r="B523" i="3"/>
  <c r="F86" i="3" s="1"/>
  <c r="B682" i="3"/>
  <c r="F110" i="3" s="1"/>
  <c r="B702" i="3"/>
  <c r="B640" i="3"/>
  <c r="B590" i="3"/>
  <c r="B540" i="3"/>
  <c r="B493" i="3"/>
  <c r="B435" i="3"/>
  <c r="B375" i="3"/>
  <c r="B313" i="3"/>
  <c r="B263" i="3"/>
  <c r="B212" i="3"/>
  <c r="B164" i="3"/>
  <c r="B116" i="3"/>
  <c r="B67" i="3"/>
  <c r="B21" i="3"/>
  <c r="F19" i="3" s="1"/>
  <c r="D6" i="4" l="1"/>
  <c r="C6" i="1" s="1"/>
  <c r="B675" i="3"/>
  <c r="B669" i="3" s="1"/>
  <c r="F114" i="3"/>
  <c r="F113" i="3" s="1"/>
  <c r="F117" i="3" s="1"/>
  <c r="B701" i="3"/>
  <c r="F4" i="3" s="1"/>
  <c r="B109" i="3"/>
  <c r="F33" i="3"/>
  <c r="B428" i="3"/>
  <c r="F75" i="3"/>
  <c r="B60" i="3"/>
  <c r="F26" i="3"/>
  <c r="B157" i="3"/>
  <c r="F40" i="3"/>
  <c r="B256" i="3"/>
  <c r="F54" i="3"/>
  <c r="B364" i="3"/>
  <c r="F68" i="3"/>
  <c r="B486" i="3"/>
  <c r="F82" i="3"/>
  <c r="B581" i="3"/>
  <c r="F96" i="3"/>
  <c r="B14" i="3"/>
  <c r="B203" i="3"/>
  <c r="F47" i="3"/>
  <c r="B302" i="3"/>
  <c r="F61" i="3"/>
  <c r="B533" i="3"/>
  <c r="F89" i="3"/>
  <c r="B633" i="3"/>
  <c r="F103" i="3"/>
  <c r="F108" i="3" l="1"/>
  <c r="F106" i="3" s="1"/>
  <c r="F112" i="3" s="1"/>
  <c r="D13" i="4"/>
  <c r="E13" i="4" s="1"/>
  <c r="H4" i="3"/>
  <c r="I4" i="3" s="1"/>
  <c r="F17" i="3"/>
  <c r="F15" i="3" s="1"/>
  <c r="B3" i="3"/>
  <c r="B623" i="3"/>
  <c r="F101" i="3"/>
  <c r="F99" i="3" s="1"/>
  <c r="B522" i="3"/>
  <c r="F87" i="3"/>
  <c r="F85" i="3" s="1"/>
  <c r="B292" i="3"/>
  <c r="F59" i="3"/>
  <c r="F57" i="3" s="1"/>
  <c r="B193" i="3"/>
  <c r="F45" i="3"/>
  <c r="F43" i="3" s="1"/>
  <c r="B569" i="3"/>
  <c r="F94" i="3"/>
  <c r="F92" i="3" s="1"/>
  <c r="B476" i="3"/>
  <c r="F80" i="3"/>
  <c r="F78" i="3" s="1"/>
  <c r="B354" i="3"/>
  <c r="F66" i="3"/>
  <c r="F64" i="3" s="1"/>
  <c r="B246" i="3"/>
  <c r="F52" i="3"/>
  <c r="F50" i="3" s="1"/>
  <c r="B145" i="3"/>
  <c r="F38" i="3"/>
  <c r="F36" i="3" s="1"/>
  <c r="B50" i="3"/>
  <c r="F24" i="3"/>
  <c r="F22" i="3" s="1"/>
  <c r="B416" i="3"/>
  <c r="F73" i="3"/>
  <c r="F71" i="3" s="1"/>
  <c r="B96" i="3"/>
  <c r="F31" i="3"/>
  <c r="F29" i="3" s="1"/>
  <c r="F21" i="3" l="1"/>
  <c r="F35" i="3"/>
  <c r="F77" i="3"/>
  <c r="F28" i="3"/>
  <c r="F42" i="3"/>
  <c r="F56" i="3"/>
  <c r="F70" i="3"/>
  <c r="F84" i="3"/>
  <c r="F98" i="3"/>
  <c r="F49" i="3"/>
  <c r="F63" i="3"/>
  <c r="F91" i="3"/>
  <c r="F105" i="3"/>
  <c r="B2" i="3"/>
  <c r="F3" i="3" s="1"/>
  <c r="F6" i="3" s="1"/>
  <c r="H6" i="3" l="1"/>
  <c r="I6" i="3" s="1"/>
  <c r="D10" i="4"/>
  <c r="E10" i="4" s="1"/>
  <c r="D15" i="4" s="1"/>
  <c r="F13" i="3" s="1"/>
  <c r="H3" i="3"/>
  <c r="I3" i="3" s="1"/>
  <c r="D12" i="4"/>
  <c r="E12" i="4" s="1"/>
</calcChain>
</file>

<file path=xl/sharedStrings.xml><?xml version="1.0" encoding="utf-8"?>
<sst xmlns="http://schemas.openxmlformats.org/spreadsheetml/2006/main" count="1410" uniqueCount="643">
  <si>
    <t>Критериальная оценка сформированности</t>
  </si>
  <si>
    <t>I.  Учебные помещения</t>
  </si>
  <si>
    <t>№ п/п</t>
  </si>
  <si>
    <t>Наименование помещений</t>
  </si>
  <si>
    <t>Количество баллов</t>
  </si>
  <si>
    <t>Максимально возможное количество баллов</t>
  </si>
  <si>
    <t>Показатель сформированности в ОО (%)</t>
  </si>
  <si>
    <t>Уровень соответствия критериям сформированности</t>
  </si>
  <si>
    <t>КАБИНЕТ БИОЛОГИИ</t>
  </si>
  <si>
    <t>1.</t>
  </si>
  <si>
    <t xml:space="preserve">Частично соответствует требованиям </t>
  </si>
  <si>
    <t>2.</t>
  </si>
  <si>
    <t>II.  Информационно-библиотечный центр</t>
  </si>
  <si>
    <t>Максимальное количество баллов=6</t>
  </si>
  <si>
    <t>3.</t>
  </si>
  <si>
    <t>III. Информационно-образовательная среда (ИОС) образовательной организации в части общешкольного оснащения</t>
  </si>
  <si>
    <t>1.1 Рабочее место педагога</t>
  </si>
  <si>
    <t>ИТОГО</t>
  </si>
  <si>
    <t>Стол письменный (учительский)</t>
  </si>
  <si>
    <t>Стул (учительский)</t>
  </si>
  <si>
    <t>Итоговое количество баллов</t>
  </si>
  <si>
    <t>Показатель сформированности ОО района, %</t>
  </si>
  <si>
    <r>
      <t xml:space="preserve">Классная доска </t>
    </r>
    <r>
      <rPr>
        <i/>
        <sz val="10"/>
        <color indexed="8"/>
        <rFont val="Times New Roman"/>
        <family val="1"/>
        <charset val="204"/>
      </rPr>
      <t>(в соответствии с п.5.7   СанПин 2.4.2.2821-10)</t>
    </r>
  </si>
  <si>
    <t>0-264</t>
  </si>
  <si>
    <t>до 51</t>
  </si>
  <si>
    <r>
      <t xml:space="preserve">Раковина с подведенным водоснабжением </t>
    </r>
    <r>
      <rPr>
        <i/>
        <sz val="10"/>
        <color indexed="8"/>
        <rFont val="Times New Roman"/>
        <family val="1"/>
        <charset val="204"/>
      </rPr>
      <t>(в соответствии с п.8.1   СанПин 2.4.2.2821-10)</t>
    </r>
  </si>
  <si>
    <t>265-421</t>
  </si>
  <si>
    <t>51-80</t>
  </si>
  <si>
    <t>Не в полном объеме соответствует требованиям</t>
  </si>
  <si>
    <t>1.2 Рабочее место обучающегося</t>
  </si>
  <si>
    <t>422-523</t>
  </si>
  <si>
    <t>81-100</t>
  </si>
  <si>
    <t>В полном объеме соответствует требованиям</t>
  </si>
  <si>
    <t>II. Учебно-методическое и информационное обеспечение</t>
  </si>
  <si>
    <t>Максимальное количество баллов=26</t>
  </si>
  <si>
    <t>2.1 Программно-методическое обеспечение</t>
  </si>
  <si>
    <t>Федеральные государственные образовательные стандарты основного общего образования</t>
  </si>
  <si>
    <t>Примерная основная образовательная программа основного общего образования образовательной организации</t>
  </si>
  <si>
    <t>Примерные программы по учебным предметам. Биологии 5-9 классы</t>
  </si>
  <si>
    <t>2.2 Инновационные средства обучения:</t>
  </si>
  <si>
    <t xml:space="preserve">    2.2.1  Специализированный программно-аппаратный комплекс  педагога (СПАК педагога)</t>
  </si>
  <si>
    <t>а) персональный или мобильный компьютер (ноутбук) с предустановленным программным обеспечением</t>
  </si>
  <si>
    <t>б) интерактивная доска проекционным оборудованием /мультимедиа проектор + экран (на штативе или настенный)</t>
  </si>
  <si>
    <t>в) печатное, копировальное, сканирующее устройство (отдельные элементы или в виде многофункционального устройства)</t>
  </si>
  <si>
    <t xml:space="preserve">г) СПАК обеспечивает: </t>
  </si>
  <si>
    <t xml:space="preserve">    2.2.2 Специализированный программно-аппаратный комплекс  обучающегося (СПАК обучающегося):</t>
  </si>
  <si>
    <t>б) СПАК обеспечивает</t>
  </si>
  <si>
    <t>2.2.3 Электронные информационно-образовательные ресурсы</t>
  </si>
  <si>
    <t>Комплект электронных приложений, как составляющая часть учебника по биологии (5-9 кл)</t>
  </si>
  <si>
    <t>Справочно-энциклопедическая литература на электронных носителях, обеспечивающая освоение программы по биологии</t>
  </si>
  <si>
    <t>2.3 Традиционные средства обучения (в количестве, необходимом для организации индивидуальной и групповой работы)</t>
  </si>
  <si>
    <t>Комплекты традиционного учебного оборудования, обеспечивающие освоение программы по биологии</t>
  </si>
  <si>
    <t>Комплект дидактических материалов (учебные пособия, рабочие тетради, макеты и др.) по всем разделам программы по биологии</t>
  </si>
  <si>
    <t>Комплект демонстрационных и раздаточных материалов по всем разделам программы по биологии</t>
  </si>
  <si>
    <t>Комплект учебно-методической литературы по биологии в соответствии с учебно-методическим комплексом</t>
  </si>
  <si>
    <t>КАБИНЕТ ГЕОГРАФИИ</t>
  </si>
  <si>
    <t>Максимальное количество баллов=5</t>
  </si>
  <si>
    <t>Примерные программы по учебным предметам. География 5-9 классы</t>
  </si>
  <si>
    <t>Комплект электронных приложений, как составляющая часть учебника по географии (5-9 кл)</t>
  </si>
  <si>
    <t>Справочно-энциклопедическая литература на электронных носителях, обеспечивающая освоение программы по географии</t>
  </si>
  <si>
    <t>Комплекты традиционного учебного оборудования, обеспечивающие освоение программы по географии</t>
  </si>
  <si>
    <t>Комплект дидактических материалов (учебные пособия, рабочие тетради, макеты и др.) по всем разделам программы по географии</t>
  </si>
  <si>
    <t>Комплект демонстрационных и раздаточных материалов по всем разделам программы по географии</t>
  </si>
  <si>
    <t>Комплект учебно-методической литературы по географии в соответствии с учебно-методическим комплексом</t>
  </si>
  <si>
    <t>КАБИНЕТ ХИМИЯ</t>
  </si>
  <si>
    <t>Максимальное количество баллов=8</t>
  </si>
  <si>
    <r>
      <t xml:space="preserve">Стол демонстрационный </t>
    </r>
    <r>
      <rPr>
        <i/>
        <sz val="10"/>
        <color indexed="8"/>
        <rFont val="Times New Roman"/>
        <family val="1"/>
        <charset val="204"/>
      </rPr>
      <t>(в соответствии с п.5.8   СанПин 2.4.2.2821-10)</t>
    </r>
  </si>
  <si>
    <r>
      <t xml:space="preserve">Вытяжной шкаф </t>
    </r>
    <r>
      <rPr>
        <i/>
        <sz val="10"/>
        <color indexed="8"/>
        <rFont val="Times New Roman"/>
        <family val="1"/>
        <charset val="204"/>
      </rPr>
      <t>(в соответствии с п.5.8   СанПин 2.4.2.2821-10)</t>
    </r>
  </si>
  <si>
    <t>Примерные программы по учебным предметам. Химия 8-9 классы</t>
  </si>
  <si>
    <t>Комплект электронных приложений, как составляющая часть учебника по химии (8-9 кл)</t>
  </si>
  <si>
    <t>Справочно-энциклопедическая литература на электронных носителях, обеспечивающая освоение программы по химии</t>
  </si>
  <si>
    <t>2.3 Традиционные  средства обучения (в количестве, необходимом для организации индивидуальной и групповой работ)</t>
  </si>
  <si>
    <t>Комплекты традиционного учебного оборудования, обеспечивающие освоение программы по химии</t>
  </si>
  <si>
    <t>Комплект дидактических материалов (учебные пособия, рабочие тетради, макеты и др.) по всем разделам программы по химии</t>
  </si>
  <si>
    <t>Комплект демонстрационных и раздаточных материалов по всем разделам программы по химии</t>
  </si>
  <si>
    <t>Комплект учебно-методической литературы по химии в соответствии с учебно-методическим комплексом</t>
  </si>
  <si>
    <t>КАБИНЕТ ФИЗИКИ</t>
  </si>
  <si>
    <t>Максимальное количество баллов=7</t>
  </si>
  <si>
    <t>Примерные программы по учебным предметам. Физика 7-9 классы</t>
  </si>
  <si>
    <t>Комплект электронных приложений, как составляющая часть учебника по физике (7-9 кл)</t>
  </si>
  <si>
    <t>Справочно-энциклопедическая литература на электронных носителях, обеспечивающая освоение программы по физике</t>
  </si>
  <si>
    <t>2.3 Традиционные  средства обучения (в количестве, необходимом для организации индивидуальной и групповой работы)</t>
  </si>
  <si>
    <t>Комплекты традиционного учебного оборудования, обеспечивающие освоение программы по физике</t>
  </si>
  <si>
    <t>Комплект дидактических материалов (учебные пособия, рабочие тетради, макеты и др.) по всем разделам программы по физике</t>
  </si>
  <si>
    <t>Комплект демонстрационных и раздаточных материалов по всем разделам программы по физике</t>
  </si>
  <si>
    <t>Комплект учебно-методической литературы по физике в соответствии с учебно-методическим комплексом</t>
  </si>
  <si>
    <t>КАБИНЕТ РУССКОГО ЯЗЫКА И ЛИТЕРАТУРЫ</t>
  </si>
  <si>
    <t>Максимальное количество баллов=33</t>
  </si>
  <si>
    <t>Примерные программы по учебным предметам. Русский язык 5-9 классы</t>
  </si>
  <si>
    <t>Примерные программы по учебным предметам. Литература 5-9 классы</t>
  </si>
  <si>
    <t>Комплект электронных приложений, как составляющая часть учебника по русскому языку (5-9 кл).</t>
  </si>
  <si>
    <t xml:space="preserve">Комплект электронных приложений, как составляющая часть учебника по литературе (5-9) кл </t>
  </si>
  <si>
    <t>Справочно-энциклопедическая литература на электронных носителях, обеспечивающая освоение программы по русскому языку</t>
  </si>
  <si>
    <t>Справочно-энциклопедическая литература на электронных носителях, обеспечивающая освоение программы по литературе</t>
  </si>
  <si>
    <t>Комплект словарей (не менее 10 наименований)</t>
  </si>
  <si>
    <t>Комплект дидактических материалов (хрестоматии, учебные пособия, рабочие тетради) по всем разделам программы по русскому языку</t>
  </si>
  <si>
    <t>Комплект демонстрационных и раздаточных материалов по всем разделам программы по русскому языку</t>
  </si>
  <si>
    <t>Комплект дидактических материалов (хрестоматии, учебные пособия, рабочие тетради) по всем разделам программы по литературе</t>
  </si>
  <si>
    <t>Комплект демонстрационных и раздаточных материалов по всем разделам программы по литературе</t>
  </si>
  <si>
    <t>Комплект учебно-методической литературы по русскому языку в соответствии с учебно-методическим комплексом</t>
  </si>
  <si>
    <t>Комплект учебно-методической литературы по литературе в соответствии с учебно-методическим комплексом</t>
  </si>
  <si>
    <t>КАБИНЕТ ИНОСТРАННОГО ЯЗЫКА</t>
  </si>
  <si>
    <t>Примерные программы по учебным предметам. Иностранный язык 5-9 классы</t>
  </si>
  <si>
    <t>Комплект электронных приложений, как составляющая часть учебника по  Иностранный язык (5-9 кл)</t>
  </si>
  <si>
    <t>Справочно-энциклопедическая литература на электронных носителях, обеспечивающая освоение программы по  иностранному языку</t>
  </si>
  <si>
    <t>Комплекты традиционного учебного оборудования, обеспечивающие освоение программы по иностранному языку</t>
  </si>
  <si>
    <t>Комплект дидактических материалов (учебные пособия, рабочие тетради, макеты и др.) по всем разделам программы по иностранному языку</t>
  </si>
  <si>
    <t>Комплект демонстрационных и раздаточных материалов по всем разделам программы по иностранному языку</t>
  </si>
  <si>
    <t>Комплект учебно-методической литературы по  иностранному языку в соответствии с учебно-методическим комплексом</t>
  </si>
  <si>
    <t>КАБИНЕТ ИСТОРИИ</t>
  </si>
  <si>
    <t>Максимальное количество баллов = 42</t>
  </si>
  <si>
    <t>Примерные программы по учебным предметам. История 5-9 классы</t>
  </si>
  <si>
    <t>Примерные программы по учебным предметам. Обществознание. 5-9 классы</t>
  </si>
  <si>
    <t>Примерные программы по учебным предметам. Основы духовно-нравственной культуры народов России. 5 класс</t>
  </si>
  <si>
    <t>Комплект электронных приложений, как составляющая часть учебника по истории (5-9 кл)</t>
  </si>
  <si>
    <t>Справочно-энциклопедическая литература на электронных носителях, обеспечивающая освоение программы по истории</t>
  </si>
  <si>
    <t>Комплект электронных приложений, как составляющая часть учебника по обществознанию (5-9 кл)</t>
  </si>
  <si>
    <t>Справочно-энциклопедическая литература на электронных носителях, обеспечивающая освоение программы по обществознанию</t>
  </si>
  <si>
    <t>Комплект электронных приложений, как составляющая часть учебника по основам духовно-нравственной культуры народов России (5 кл)</t>
  </si>
  <si>
    <t>Справочно-энциклопедическая литература на электронных носителях, обеспечивающая освоение программы по основам духовно-нравственной культуры народов России</t>
  </si>
  <si>
    <t>Комплекты традиционного учебного оборудования, обеспечивающие освоение программы по истории</t>
  </si>
  <si>
    <t>Комплект дидактических материалов (учебные пособия, рабочие тетради, макеты и др.) по всем разделам программы по истории</t>
  </si>
  <si>
    <t>Комплект демонстрационных и раздаточных материалов по всем разделам программы по истории</t>
  </si>
  <si>
    <t>Комплект учебно-методической литературы по истории в соответствии с учебно-методическим комплексом</t>
  </si>
  <si>
    <t>Комплекты традиционного учебного оборудования, обеспечивающие освоение программы по обществознанию</t>
  </si>
  <si>
    <t>Комплект дидактических материалов (учебные пособия, рабочие тетради, макеты и др.) по всем разделам программы по обществознанию</t>
  </si>
  <si>
    <t>Комплект демонстрационных и раздаточных материалов по всем разделам программы по обществознанию</t>
  </si>
  <si>
    <t>Комплект учебно-методической литературы по обществознанию в соответствии с учебно-методическим комплексом</t>
  </si>
  <si>
    <t>Комплекты традиционного учебного оборудования, обеспечивающие освоение программы по основам духовно-нравственной культуры народов России</t>
  </si>
  <si>
    <t>Комплект дидактических материалов (учебные пособия, рабочие тетради, макеты и др.) по всем разделам программы по основам духовно-нравственной культуры народов России</t>
  </si>
  <si>
    <t>Комплект демонстрационных и раздаточных материалов по всем разделам программы по основам духовно-нравственной культуры народов России</t>
  </si>
  <si>
    <t>Комплект учебно-методической литературы по основам духовно-нравственной культуры народов России  в соответствии с учебно-методическим комплексом</t>
  </si>
  <si>
    <t>КАБИНЕТ МАТЕМАТИКИ</t>
  </si>
  <si>
    <t>Максимальное количество баллов=42</t>
  </si>
  <si>
    <t>Примерные программы по учебным предметам. Математика 5-6 классы</t>
  </si>
  <si>
    <t>Примерные программы по учебным предметам. Алгебра 7-9 классы</t>
  </si>
  <si>
    <t>Примерные программы по учебным предметам. Геометрия 7-9 классы</t>
  </si>
  <si>
    <t>Комплект электронных приложений, как составляющая часть учебника по математике (5-6 кл)</t>
  </si>
  <si>
    <t>Справочно-энциклопедическая литература на электронных носителях, обеспечивающая освоение программы по математике</t>
  </si>
  <si>
    <t>Комплект электронных приложений, как составляющая часть учебника по алгебре (7-9 кл)</t>
  </si>
  <si>
    <t>Справочно-энциклопедическая литература на электронных носителях, обеспечивающая освоение программы по алгебре</t>
  </si>
  <si>
    <t>Комплект электронных приложений, как составляющая часть учебника по геометрии (7-9 кл)</t>
  </si>
  <si>
    <t>Справочно-энциклопедическая литература на электронных носителях, обеспечивающая освоение программы по геометрии</t>
  </si>
  <si>
    <t>Комплекты традиционного учебного оборудования, обеспечивающие освоение программы по математике</t>
  </si>
  <si>
    <t>Комплект дидактических материалов (учебные пособия, рабочие тетради, макеты и др.) по всем разделам программы по математике</t>
  </si>
  <si>
    <t>Комплект демонстрационных и раздаточных материалов по всем разделам программы по математике</t>
  </si>
  <si>
    <t>Комплект учебно-методической литературы по математике в соответствии с учебно-методическим комплексом</t>
  </si>
  <si>
    <t>Комплекты традиционного учебного оборудования, обеспечивающие освоение программы по алгебре</t>
  </si>
  <si>
    <t>Комплект дидактических материалов (учебные пособия, рабочие тетради, макеты и др.) по всем разделам программы по алгебре</t>
  </si>
  <si>
    <t>Комплект демонстрационных и раздаточных материалов по всем разделам программы по алгебре</t>
  </si>
  <si>
    <t>Комплект учебно-методической литературы по алгебре в соответствии с учебно-методическим комплексом</t>
  </si>
  <si>
    <t>Комплекты традиционного учебного оборудования, обеспечивающие освоение программы по геометрии</t>
  </si>
  <si>
    <t>Комплект дидактических материалов (учебные пособия, рабочие тетради, макеты и др.) по всем разделам программы по геометрии</t>
  </si>
  <si>
    <t>Комплект демонстрационных и раздаточных материалов по всем разделам программы по геометрии</t>
  </si>
  <si>
    <t>Комплект учебно-методической литературы по геометрии в соответствии с учебно-методическим комплексом</t>
  </si>
  <si>
    <t xml:space="preserve">КАБИНЕТ ИНФОРМАТИКИ </t>
  </si>
  <si>
    <r>
      <t>1.1 Рабочее место педагога (в соответствии с пп.IX,X СанПиН 2.2.2/2.4.1340-03, пп.5.2, 5.3, 5.7</t>
    </r>
    <r>
      <rPr>
        <i/>
        <sz val="10"/>
        <color indexed="8"/>
        <rFont val="Times New Roman"/>
        <family val="1"/>
        <charset val="204"/>
      </rPr>
      <t xml:space="preserve">   СанПиН 2.4.2.2821-10)</t>
    </r>
  </si>
  <si>
    <t>Стол (учительский)</t>
  </si>
  <si>
    <t>1.2 Рабочее место обучающегося (в соответствии с пп.IX, XI СанПиН 2.2.2/2.4.1340-03)</t>
  </si>
  <si>
    <t>Максимальное количество баллов=38</t>
  </si>
  <si>
    <t>Примерные программы по учебным предметам. Информатика и ИКТ. 7-9 классы</t>
  </si>
  <si>
    <t>а) Персональный или мобильный компьютер (ноутбук) с предустановленным программным обеспечением</t>
  </si>
  <si>
    <t>б) Интерактивная доска</t>
  </si>
  <si>
    <t>в) Печатное, копировальное, сканирующие устройства (отдельные элементы или в виде многофункционального устройства)</t>
  </si>
  <si>
    <t xml:space="preserve">г) Экран (на штативе или настенный) </t>
  </si>
  <si>
    <t>д) Мультимедиа проектор</t>
  </si>
  <si>
    <t>е) Цифровой фотоаппарат</t>
  </si>
  <si>
    <t>ж) Цифровая видеокамера</t>
  </si>
  <si>
    <t>з) Web-камера</t>
  </si>
  <si>
    <t>и) Устройства вывода/ вывода звуковой информации – микрофон, колонки и наушники</t>
  </si>
  <si>
    <t>к) Устройства для создания музыкальной информации (музыкальные клавиатуры)</t>
  </si>
  <si>
    <t>л) СПАК обеспечивает :</t>
  </si>
  <si>
    <t>б) Устройства ввода/вывода звуковой информации – микрофон, наушники</t>
  </si>
  <si>
    <t>в) СПАК обеспечивает</t>
  </si>
  <si>
    <t>Комплект электронных приложений, как составляющая часть учебника по информатике и ИКТ (7-9 кл).</t>
  </si>
  <si>
    <t>Справочно-энциклопедическая литература на электронных носителях, обеспечивающая освоение программы по информатике и ИКТ</t>
  </si>
  <si>
    <t>Программа-переводчик, многоязычный электронный словарь.</t>
  </si>
  <si>
    <t>Система программирования.</t>
  </si>
  <si>
    <t>Клавиатурный тренажер.</t>
  </si>
  <si>
    <t>Коллекции цифровых образовательных ресурсов по различным учебным предметам</t>
  </si>
  <si>
    <t>Комплекты традиционного учебного оборудования, обеспечивающие освоение программы по ИКТ</t>
  </si>
  <si>
    <t>Комплект дидактических материалов (учебные пособия, рабочие тетради) по всем разделам программы по информатике и ИКТ</t>
  </si>
  <si>
    <t>Комплект демонстрационных и раздаточных материалов по всем разделам программы по информатике и ИКТ</t>
  </si>
  <si>
    <t>Комплект учебно-методической литературы по ИКТ в соответствии с учебно-методическим комплексом</t>
  </si>
  <si>
    <t>КАБИНЕТ МУЗЫКИ</t>
  </si>
  <si>
    <t>Примерные программы по учебным предметам. Музыка 5-7 классы</t>
  </si>
  <si>
    <t>Комплект электронных приложений, как составляющая часть учебника по музыке (5-7 кл)</t>
  </si>
  <si>
    <t>Справочно-энциклопедическая литература на электронных носителях, обеспечивающая освоение программы по музыке</t>
  </si>
  <si>
    <t>Комплекты традиционного учебного оборудования, обеспечивающие освоение программы по музыке</t>
  </si>
  <si>
    <t>Комплект дидактических материалов (учебные пособия, рабочие тетради и др.) по всем разделам программы по музыке</t>
  </si>
  <si>
    <t>Комплект демонстрационных и раздаточных материалов по всем разделам программы по музыке</t>
  </si>
  <si>
    <t>Комплект учебно-методической литературы по музыке в соответствии с учебно-методическим комплексом</t>
  </si>
  <si>
    <t>КАБИНЕТ ИЗОБРАЗИТЕЛЬНОГО ИСКУССТВА</t>
  </si>
  <si>
    <t>Примерные программы по учебным предметам. Изобразительное искусство 5-9 классы</t>
  </si>
  <si>
    <t>Комплект электронных приложений, как составляющая часть учебника по  изобразительному искусству (5-7 кл)</t>
  </si>
  <si>
    <t>Справочно-энциклопедическая литература на электронных носителях, обеспечивающая освоение программы по изобразительному искусству</t>
  </si>
  <si>
    <t>Комплекты традиционного учебного оборудования, обеспечивающие освоение программы по изобразительному искусству</t>
  </si>
  <si>
    <t>Комплект дидактических материалов (учебные пособия, муляжи, макеты и др.) по всем разделам программы по изобразительному искусству</t>
  </si>
  <si>
    <t>Комплект демонстрационных и раздаточных материалов по всем разделам программы по изобразительному искусству</t>
  </si>
  <si>
    <t>Комплект учебно-методической литературы по изобразительному искусству  в соответствии с учебно-методическим комплексом</t>
  </si>
  <si>
    <t>КАБИНЕТ ТЕХНОЛОГИИ</t>
  </si>
  <si>
    <t>Максимальное количество баллов = 7</t>
  </si>
  <si>
    <r>
      <t xml:space="preserve">Рабочее место, оснащенное в соответствии с примерной программой по учебным предметам. Технология. 5-8 кл. </t>
    </r>
    <r>
      <rPr>
        <i/>
        <sz val="10"/>
        <color indexed="8"/>
        <rFont val="Times New Roman"/>
        <family val="1"/>
        <charset val="204"/>
      </rPr>
      <t>(как для мальчиков, так и для девочек)</t>
    </r>
  </si>
  <si>
    <t>Максимальное количество баллов=32</t>
  </si>
  <si>
    <t>Примерные программы по учебным предметам. Технология 5-8 классы (девочки)</t>
  </si>
  <si>
    <t>Примерные программы по учебным предметам. Технология 5-8 классы (мальчики)</t>
  </si>
  <si>
    <t>Комплекты традиционного учебного оборудования, обеспечивающие освоение программы по технологии (девочки)</t>
  </si>
  <si>
    <t>Комплект дидактических материалов (учебные пособия, рабочие тетради, макеты и др.) по всем разделам программы по технологии (девочки)</t>
  </si>
  <si>
    <t>Комплект демонстрационных и раздаточных материалов по всем разделам программы по технологии (девочки)</t>
  </si>
  <si>
    <t>Комплект учебно-методической литературы по технологии (девочки) в соответствии с учебно-методическим комплексом</t>
  </si>
  <si>
    <t>Комплекты традиционного учебного оборудования, обеспечивающие освоение программы по технологии (мальчики)</t>
  </si>
  <si>
    <t>Комплект дидактических материалов (учебные пособия, рабочие тетради, макеты и др.) по всем разделам программы по технологии (мальчики)</t>
  </si>
  <si>
    <t>Комплект демонстрационных и раздаточных материалов по всем разделам программы по технологии (мальчики)</t>
  </si>
  <si>
    <t>Комплект учебно-методической литературы по технологии (мальчики) в соответствии с учебно-методическим комплексом</t>
  </si>
  <si>
    <t>КАБИНЕТ ОСНОВ БЕЗОПАСНОСТИ ЖИЗНЕДЕЯТЕЛЬНОСТИ</t>
  </si>
  <si>
    <t>Примерные программы по учебным предметам. Основы безопасности и жизнедеятельности 5-9 классы</t>
  </si>
  <si>
    <t>Комплект электронных приложений, как составляющая часть учебника по ОБЖ (5-9 кл)</t>
  </si>
  <si>
    <t>Справочно-энциклопедическая литература на электронных носителях, обеспечивающая освоение программы по ОБЖ</t>
  </si>
  <si>
    <t>Комплекты традиционного учебного оборудования, обеспечивающие освоение программы по ОБЖ</t>
  </si>
  <si>
    <t>Комплект дидактических материалов (учебные пособия, рабочие тетради, макеты и др.) по всем разделам программы по ОБЖ</t>
  </si>
  <si>
    <t>Комплект демонстрационных и раздаточных материалов по всем разделам программы по ОБЖ</t>
  </si>
  <si>
    <t>Комплект учебно-методической литературы по ОБЖ в соответствии с учебно-методическим комплексом</t>
  </si>
  <si>
    <t>СПОРТИВНЫЙ ЗАЛ</t>
  </si>
  <si>
    <t>Максимальное количество баллов=2</t>
  </si>
  <si>
    <t>Максимальное количество баллов=18</t>
  </si>
  <si>
    <t>Примерные программы по учебным предметам. Физическая культура 5-9 классы</t>
  </si>
  <si>
    <t>2.2.2 Электронные информационно-образовательные ресурсы</t>
  </si>
  <si>
    <t>Комплект электронных приложений, как составляющая часть учебника по физической культуре (5-9 кл)</t>
  </si>
  <si>
    <t>Справочно-энциклопедическая литература на электронных носителях, обеспечивающая освоение программы по физической культуре</t>
  </si>
  <si>
    <t>2.3 Традиционные средства обучения (в количестве, необходимом для организации индивидуальной, групповой и коллективной работы)</t>
  </si>
  <si>
    <t>Комплекты традиционного учебного оборудования, обеспечивающие освоение программы по физической культуре</t>
  </si>
  <si>
    <t>Комплект дидактических материалов (учебные пособия и др.) по всем разделам программы по физической культуре</t>
  </si>
  <si>
    <t>Комплект демонстрационных и раздаточных материалов по всем разделам программы по физической культуре</t>
  </si>
  <si>
    <t>Комплект учебно-методической литературы по физической культуре в соответствии с учебно-методическим комплексом</t>
  </si>
  <si>
    <t>1.Печатные и электронные информационно-образовательные ресурсы по всем предметам учебного плана:</t>
  </si>
  <si>
    <t>Максимальное количество баллов - 10</t>
  </si>
  <si>
    <r>
      <t xml:space="preserve">Комплекты учебников для обучающихся 5 класса: </t>
    </r>
    <r>
      <rPr>
        <sz val="10"/>
        <color indexed="8"/>
        <rFont val="Times New Roman"/>
        <family val="1"/>
        <charset val="204"/>
      </rPr>
      <t>1 экземпляр учебников по каждому изучаемому предмету обязательной части учебного плана, включая электронные приложения;</t>
    </r>
  </si>
  <si>
    <r>
      <t xml:space="preserve">Комплекты учебников для обучающихся 6 класса: </t>
    </r>
    <r>
      <rPr>
        <sz val="10"/>
        <color indexed="8"/>
        <rFont val="Times New Roman"/>
        <family val="1"/>
        <charset val="204"/>
      </rPr>
      <t>1 экземпляр учебников по каждому изучаемому предмету обязательной части учебного плана, включая электронные приложения;</t>
    </r>
  </si>
  <si>
    <r>
      <t xml:space="preserve">Комплекты учебников для обучающихся 7 класса: </t>
    </r>
    <r>
      <rPr>
        <sz val="10"/>
        <color indexed="8"/>
        <rFont val="Times New Roman"/>
        <family val="1"/>
        <charset val="204"/>
      </rPr>
      <t>1 экземпляр учебников по каждому изучаемому предмету обязательной части учебного плана, включая электронные приложения;</t>
    </r>
  </si>
  <si>
    <r>
      <t xml:space="preserve">Комплекты учебников для обучающихся 8 класса: </t>
    </r>
    <r>
      <rPr>
        <sz val="10"/>
        <color indexed="8"/>
        <rFont val="Times New Roman"/>
        <family val="1"/>
        <charset val="204"/>
      </rPr>
      <t>1 экземпляр учебников по каждому изучаемому предмету обязательной части учебного плана, включая электронные приложения;</t>
    </r>
  </si>
  <si>
    <r>
      <t xml:space="preserve">Комплекты учебников для обучающихся 9 класса: </t>
    </r>
    <r>
      <rPr>
        <sz val="10"/>
        <color indexed="8"/>
        <rFont val="Times New Roman"/>
        <family val="1"/>
        <charset val="204"/>
      </rPr>
      <t>1 экземпляр учебников по каждому изучаемому предмету обязательной части учебного плана, включая электронные приложения.</t>
    </r>
  </si>
  <si>
    <t>1.2.Учебно-методическая литература в соответствии с утвержденным в образовательной организации учебно-методическим комплексом</t>
  </si>
  <si>
    <t>Комплект учебно-методической литературы:</t>
  </si>
  <si>
    <t>2.      Фонд дополнительной литературы:</t>
  </si>
  <si>
    <t>2.1. художественная литература (по 2 экземпляра не менее 5 наименований каждого жанра)</t>
  </si>
  <si>
    <t>2.2. справочная литература (1 экземпляр/комплект по каждой отрасли знаний)</t>
  </si>
  <si>
    <t>2.3.периодическая литература (не менее 5 экземпляров по каждому наименованию)</t>
  </si>
  <si>
    <t>СПАК библиотекаря</t>
  </si>
  <si>
    <t>Персональный или мобильный компьютер (ноутбук) с предустановленным программным обеспечением</t>
  </si>
  <si>
    <t>Печатное, копировальное, сканирующие устройства (отдельные элементы или в виде многофункционального устройства)</t>
  </si>
  <si>
    <t>СПАК обеспечивает:</t>
  </si>
  <si>
    <t>Максимальное количество баллов - 13</t>
  </si>
  <si>
    <t>1.      Технологические средства информационных и коммуникационных технологий</t>
  </si>
  <si>
    <t>1.1.Наличие сервера, обеспечивающего единство информационного пространства образовательной организации</t>
  </si>
  <si>
    <t>1.2.Интерактивное оборудование (интерактивные доски, интерактивные приставки, графические планшеты, документ-камеры и т.п.)</t>
  </si>
  <si>
    <t>1.3.Копировально-множительная техника в количестве, обеспечивающем обучение в современной ИОС</t>
  </si>
  <si>
    <t>1.4.Фото и /или видео техника в количестве, обеспечивающем обучение в современной ИОС</t>
  </si>
  <si>
    <t xml:space="preserve">1.5.Специализированные программно-аппаратные комплексы: </t>
  </si>
  <si>
    <t xml:space="preserve">     - персональный или мобильный компьютер (ноутбук) с предустановленным программным обеспечением</t>
  </si>
  <si>
    <t xml:space="preserve">     - печатное, копировальное, сканирующие устройства (отдельные элементы или в виде многофункционального устройства)</t>
  </si>
  <si>
    <t xml:space="preserve">ИОС обеспечивает: </t>
  </si>
  <si>
    <t>Наименование образовательной организации</t>
  </si>
  <si>
    <t>ВНИМАНИЕ!!! Оценка каждого показателя осуществляется следующим образом: 1 балл – наличие показателя, что подтверждается необходимыми документами; 0 баллов – отсутствие показателя.</t>
  </si>
  <si>
    <t>Показатели</t>
  </si>
  <si>
    <t>Документационное обеспечение</t>
  </si>
  <si>
    <t>Максимальное количество баллов – 12</t>
  </si>
  <si>
    <t>1.1. Наличие в Уставе общеобразовательной организации (далее – ОО) изменений и дополнений в с учетом требований ФГОС ООО</t>
  </si>
  <si>
    <t xml:space="preserve"> </t>
  </si>
  <si>
    <t>1.3. Наличие приказа по ОО об утверждении публичного отчета (доклада) образовательной организации</t>
  </si>
  <si>
    <t>Публичный отчет (доклад) образовательной организации (размещенный на официальном сайте), содержащий информацию об основной образовательной программе основного общего образования</t>
  </si>
  <si>
    <t>Положение(-я): о Педагогическом совете ОО, о Совете ОО(или Попечительском совете ОО, Управляющем совете ОО и т.п.)</t>
  </si>
  <si>
    <t>1.5. Наличие Положения(-ий) о текущем контроле успеваемости и промежуточной аттестации обучающихся ОО</t>
  </si>
  <si>
    <t>Положение(-ия) о текущем контроле успеваемости и промежуточной аттестации обучающихся ОО</t>
  </si>
  <si>
    <t>1.7. Наличие Положения о порядке приема, перевода и отчисления обучающихся ОО</t>
  </si>
  <si>
    <t>Положение о порядке приема, перевода и отчисления обучающихся ОО</t>
  </si>
  <si>
    <t>1.8. Наличие Положения о порядке ознакомления родителей (законных представителей) с ходом и содержанием образовательного процесса и оценками успеваемости обучающихся</t>
  </si>
  <si>
    <t>Положение о порядке ознакомления родителей (законных представителей) с ходом и содержанием образовательного процесса и оценками успеваемости обучающихся ОО</t>
  </si>
  <si>
    <t>1.9. Наличие Положения о порядке разработки, утверждения и реализации персонифицированных программ повышения квалификации педагогических работников ОО</t>
  </si>
  <si>
    <t>Положение о порядке разработки, утверждения и реализации персонифицированных программ повышения квалификации педагогических работников ОО</t>
  </si>
  <si>
    <t>1.10. Наличие приказа, утверждающего сетевой график (дорожную карту) по формированию необходимой системы условий реализации в образовательной организации основной образовательной программы основного общего образования</t>
  </si>
  <si>
    <t>Приказ об утверждении сетевого графика (дорожной карты) по формированию необходимой системы условий реализации в образовательной организации основной образовательной программы основного общего образования</t>
  </si>
  <si>
    <t>Должностные инструкции работников ОО, обеспечивающих введение ФГОС ООО (разработанные в соответствии с приказом Минсоцздравразвития России от 26.08.2010г. № 761н)</t>
  </si>
  <si>
    <t>1.12. Наличие в локальном (-ых) актах образовательной организации о стимулирующих выплатах критериев и показателей результативности и качества, разработанных в соответствии с требованиями ФГОС ООО к результатам освоения основной образовательной программы основного общего образования</t>
  </si>
  <si>
    <t>Положение о стимулирующих выплатах образовательной организации, включающее критерии и показатели результативности и качества в соответствии с требованиями ФГОС ООО к результатам освоения основной образовательной программы основного общего образования.</t>
  </si>
  <si>
    <t>Максимальное количество баллов – 4</t>
  </si>
  <si>
    <t>2.1. Обеспеченность общеобразовательной организации педагогическими и иными работниками с уровнем квалификации, соответствующим требованиям ФГОС ООО к кадровым условиям реализации основной образовательной программы основного общего образования</t>
  </si>
  <si>
    <t xml:space="preserve">Приказы «О присвоении квалификационной категории педагогическим работникам учреждений образования Челябинской области», о результатах аттестации  педагогических работников на соответствие занимаемой должности  </t>
  </si>
  <si>
    <t xml:space="preserve">2.2. Обеспеченность образовательной организации педагогическими работниками, прошедшими в соответствии с требованиями ФГОС ООО курсы повышения квалификации </t>
  </si>
  <si>
    <t>2.4. Наличие результатов анкетирования изучения образовательных потребностей и интересов обучающихся ОУ и запросов родителей по содержанию части учебного плана, формируемой участниками образовательного процесса, а также плана внеурочной деятельности</t>
  </si>
  <si>
    <t>Информационная справка по результатам анкетирования (1 раз в год); отражение результатов анкетирования в пояснительной записке к учебному пану, плану внеурочной деятельности</t>
  </si>
  <si>
    <t>№п./п.</t>
  </si>
  <si>
    <t>Критерий</t>
  </si>
  <si>
    <t>Показатель сформированности в ОУ (%)</t>
  </si>
  <si>
    <t>Показатель сформированности ОУ района, %</t>
  </si>
  <si>
    <t>0-6</t>
  </si>
  <si>
    <t>7-9</t>
  </si>
  <si>
    <t>10-12</t>
  </si>
  <si>
    <t>Показатель эффективности ОУ района, %</t>
  </si>
  <si>
    <t>Уровень соответствия критериям готовности</t>
  </si>
  <si>
    <t>0-2</t>
  </si>
  <si>
    <t>3</t>
  </si>
  <si>
    <t>4</t>
  </si>
  <si>
    <t>Таблица 2. ПРОБЛЕМЫ РЕАЛИЗАЦИИ ФГОС ОСНОВНОГО ОБЩЕГО ОБРАЗОВАНИЯ В ОБРАЗОВАТЕЛЬНОЙ ОРГАНИЗАЦИИ</t>
  </si>
  <si>
    <t>№</t>
  </si>
  <si>
    <t>Выявленные проблемы</t>
  </si>
  <si>
    <t>Причины возникновения проблем</t>
  </si>
  <si>
    <t>Варианты решения проблем</t>
  </si>
  <si>
    <t>п./п.</t>
  </si>
  <si>
    <t>Наименование материалов, документов</t>
  </si>
  <si>
    <t>Краткая аннотация</t>
  </si>
  <si>
    <t>Категория работников образования, которым могут быть адресованы материалы, документы</t>
  </si>
  <si>
    <t>Автор (авторы) материалов, документов с указанием Ф.И.О. (полностью), места работы, должности</t>
  </si>
  <si>
    <t>Кабинет</t>
  </si>
  <si>
    <t>2.3 Традиционные средства обучения</t>
  </si>
  <si>
    <t>БИОЛОГИЯ</t>
  </si>
  <si>
    <t>ГЕОГРАФИЯ</t>
  </si>
  <si>
    <t>ХИМИЯ</t>
  </si>
  <si>
    <t>ФИЗИКА</t>
  </si>
  <si>
    <t>РУССКИЙ ЯЗЫК И ЛИТЕРАТУРА</t>
  </si>
  <si>
    <t>ИНОСТРАННЫЙ ЯЗЫК</t>
  </si>
  <si>
    <t>ИСТОРИЯ</t>
  </si>
  <si>
    <t>МАТЕМАТИКА</t>
  </si>
  <si>
    <t>ИНФОРМАТИКА</t>
  </si>
  <si>
    <t>МУЗЫКА</t>
  </si>
  <si>
    <t>ИЗОБРАЗИТЕЛЬНОЕ ИСКУССТВО</t>
  </si>
  <si>
    <t>ТЕХНОЛОГИЯ</t>
  </si>
  <si>
    <t>ОСНОВЫ БЕЗОПАСНОСТИ ЖИЗНЕДЕЯТЕЛЬНОСТИ</t>
  </si>
  <si>
    <t>Частично соответствует требованиям</t>
  </si>
  <si>
    <t>0-15</t>
  </si>
  <si>
    <t>16-25</t>
  </si>
  <si>
    <t>26-32</t>
  </si>
  <si>
    <t>16-24</t>
  </si>
  <si>
    <t>25-31</t>
  </si>
  <si>
    <t>0-17</t>
  </si>
  <si>
    <t>18-27</t>
  </si>
  <si>
    <t>28-34</t>
  </si>
  <si>
    <t>0-16</t>
  </si>
  <si>
    <t>17-26</t>
  </si>
  <si>
    <t>27-33</t>
  </si>
  <si>
    <t>0-19</t>
  </si>
  <si>
    <t>20-30</t>
  </si>
  <si>
    <t>31-38</t>
  </si>
  <si>
    <t>0-23</t>
  </si>
  <si>
    <t>24-37</t>
  </si>
  <si>
    <t>38-47</t>
  </si>
  <si>
    <t>0-22</t>
  </si>
  <si>
    <t>23-35</t>
  </si>
  <si>
    <t>36-45</t>
  </si>
  <si>
    <t>31-39</t>
  </si>
  <si>
    <t>0-10</t>
  </si>
  <si>
    <t>11-15</t>
  </si>
  <si>
    <t>16-20</t>
  </si>
  <si>
    <t>Максимальное количество баллов = 32</t>
  </si>
  <si>
    <t>Максимальное количество баллов = 31</t>
  </si>
  <si>
    <t>Максимальное количество баллов = 34</t>
  </si>
  <si>
    <t>Максимальное количество баллов = 33</t>
  </si>
  <si>
    <t>Максимальное количество баллов = 47</t>
  </si>
  <si>
    <t>Максимальное количество баллов = 45</t>
  </si>
  <si>
    <t>Максимальное количество баллов = 39</t>
  </si>
  <si>
    <t>Максимальное количество баллов = 20</t>
  </si>
  <si>
    <t>Учебные помещения</t>
  </si>
  <si>
    <t>Информационно-библиотечный центр</t>
  </si>
  <si>
    <t>Максимальное количество баллов – 523</t>
  </si>
  <si>
    <t>ВНИМАНИЕ!!! Оценка каждого показателя осуществляется следующим образом: 1 балл – соответствует, что подтверждается необходимыми документами; 0 баллов – не соответствует.</t>
  </si>
  <si>
    <t>Показатели индикатора</t>
  </si>
  <si>
    <t>Критерии</t>
  </si>
  <si>
    <t>I Формализованность ООП основного общего образования (мак. балл - 4 )</t>
  </si>
  <si>
    <t>1. Соответствие структуры ООП требованиям ФГОС основного общего образования:</t>
  </si>
  <si>
    <t xml:space="preserve">Наличие </t>
  </si>
  <si>
    <r>
      <t xml:space="preserve">1.1 Структура основной образовательной программы: </t>
    </r>
    <r>
      <rPr>
        <i/>
        <sz val="9"/>
        <color indexed="10"/>
        <rFont val="Times New Roman"/>
        <family val="1"/>
        <charset val="204"/>
      </rPr>
      <t>соответствует, если все критерии оценивания выполнены</t>
    </r>
  </si>
  <si>
    <r>
      <t>–</t>
    </r>
    <r>
      <rPr>
        <sz val="7"/>
        <color indexed="8"/>
        <rFont val="Times New Roman"/>
        <family val="1"/>
        <charset val="204"/>
      </rPr>
      <t xml:space="preserve">   </t>
    </r>
    <r>
      <rPr>
        <sz val="12"/>
        <color indexed="8"/>
        <rFont val="Times New Roman"/>
        <family val="1"/>
        <charset val="204"/>
      </rPr>
      <t xml:space="preserve">целевой раздел </t>
    </r>
  </si>
  <si>
    <r>
      <t>–</t>
    </r>
    <r>
      <rPr>
        <sz val="7"/>
        <color indexed="8"/>
        <rFont val="Times New Roman"/>
        <family val="1"/>
        <charset val="204"/>
      </rPr>
      <t xml:space="preserve">   </t>
    </r>
    <r>
      <rPr>
        <sz val="12"/>
        <color indexed="8"/>
        <rFont val="Times New Roman"/>
        <family val="1"/>
        <charset val="204"/>
      </rPr>
      <t>содержательный раздел</t>
    </r>
  </si>
  <si>
    <r>
      <t>–</t>
    </r>
    <r>
      <rPr>
        <sz val="7"/>
        <color indexed="8"/>
        <rFont val="Times New Roman"/>
        <family val="1"/>
        <charset val="204"/>
      </rPr>
      <t xml:space="preserve">   </t>
    </r>
    <r>
      <rPr>
        <sz val="12"/>
        <color indexed="8"/>
        <rFont val="Times New Roman"/>
        <family val="1"/>
        <charset val="204"/>
      </rPr>
      <t>организационный раздел</t>
    </r>
  </si>
  <si>
    <r>
      <t>1.2. Структура целевого раздела основной образовательной программы:</t>
    </r>
    <r>
      <rPr>
        <b/>
        <i/>
        <sz val="9"/>
        <color indexed="10"/>
        <rFont val="Times New Roman"/>
        <family val="1"/>
        <charset val="204"/>
      </rPr>
      <t xml:space="preserve"> </t>
    </r>
    <r>
      <rPr>
        <i/>
        <sz val="9"/>
        <color indexed="10"/>
        <rFont val="Times New Roman"/>
        <family val="1"/>
        <charset val="204"/>
      </rPr>
      <t>соответствует, если все критерии оценивания выполнены</t>
    </r>
  </si>
  <si>
    <r>
      <t>–</t>
    </r>
    <r>
      <rPr>
        <sz val="7"/>
        <color indexed="8"/>
        <rFont val="Times New Roman"/>
        <family val="1"/>
        <charset val="204"/>
      </rPr>
      <t xml:space="preserve">   </t>
    </r>
    <r>
      <rPr>
        <sz val="12"/>
        <color indexed="8"/>
        <rFont val="Times New Roman"/>
        <family val="1"/>
        <charset val="204"/>
      </rPr>
      <t>пояснительная записка</t>
    </r>
  </si>
  <si>
    <r>
      <t>–</t>
    </r>
    <r>
      <rPr>
        <sz val="7"/>
        <color indexed="8"/>
        <rFont val="Times New Roman"/>
        <family val="1"/>
        <charset val="204"/>
      </rPr>
      <t xml:space="preserve">   </t>
    </r>
    <r>
      <rPr>
        <sz val="12"/>
        <color indexed="8"/>
        <rFont val="Times New Roman"/>
        <family val="1"/>
        <charset val="204"/>
      </rPr>
      <t>планируемые результаты освоения обучающимися ООП ООО</t>
    </r>
  </si>
  <si>
    <r>
      <t>–</t>
    </r>
    <r>
      <rPr>
        <sz val="7"/>
        <color indexed="8"/>
        <rFont val="Times New Roman"/>
        <family val="1"/>
        <charset val="204"/>
      </rPr>
      <t xml:space="preserve">   </t>
    </r>
    <r>
      <rPr>
        <sz val="12"/>
        <color indexed="8"/>
        <rFont val="Times New Roman"/>
        <family val="1"/>
        <charset val="204"/>
      </rPr>
      <t>система оценки достижения планируемых результатов освоения обучающимися ООП ООО</t>
    </r>
  </si>
  <si>
    <r>
      <t xml:space="preserve">1.3. Структура содержательного раздела основной образовательной программы: </t>
    </r>
    <r>
      <rPr>
        <i/>
        <sz val="9"/>
        <color indexed="10"/>
        <rFont val="Times New Roman"/>
        <family val="1"/>
        <charset val="204"/>
      </rPr>
      <t>соответствует, если все критерии оценивания выполнены</t>
    </r>
  </si>
  <si>
    <r>
      <t>–</t>
    </r>
    <r>
      <rPr>
        <sz val="7"/>
        <color indexed="8"/>
        <rFont val="Times New Roman"/>
        <family val="1"/>
        <charset val="204"/>
      </rPr>
      <t xml:space="preserve">   </t>
    </r>
    <r>
      <rPr>
        <sz val="12"/>
        <color indexed="8"/>
        <rFont val="Times New Roman"/>
        <family val="1"/>
        <charset val="204"/>
      </rPr>
      <t>программы отдельных учебных предметов, курсов, в том числе интегрированных</t>
    </r>
  </si>
  <si>
    <r>
      <t>1.4. Структура организационного раздела основной образовательной программы:</t>
    </r>
    <r>
      <rPr>
        <i/>
        <sz val="9"/>
        <color indexed="10"/>
        <rFont val="Times New Roman"/>
        <family val="1"/>
        <charset val="204"/>
      </rPr>
      <t xml:space="preserve"> соответствует, если все критерии оценивания выполнены</t>
    </r>
  </si>
  <si>
    <r>
      <t>–</t>
    </r>
    <r>
      <rPr>
        <sz val="7"/>
        <color indexed="8"/>
        <rFont val="Times New Roman"/>
        <family val="1"/>
        <charset val="204"/>
      </rPr>
      <t xml:space="preserve">   </t>
    </r>
    <r>
      <rPr>
        <sz val="12"/>
        <color indexed="8"/>
        <rFont val="Times New Roman"/>
        <family val="1"/>
        <charset val="204"/>
      </rPr>
      <t>учебный план ООО</t>
    </r>
  </si>
  <si>
    <t>1. Соответствие структуры компонентов целевого раздела ООП требованиям ФГОС основного общего образования:</t>
  </si>
  <si>
    <r>
      <t>1.1.  Структура пояснительной записки:</t>
    </r>
    <r>
      <rPr>
        <i/>
        <sz val="9"/>
        <color indexed="10"/>
        <rFont val="Times New Roman"/>
        <family val="1"/>
        <charset val="204"/>
      </rPr>
      <t xml:space="preserve"> соответствует, если все критерии оценивания выполнены</t>
    </r>
  </si>
  <si>
    <r>
      <t>–</t>
    </r>
    <r>
      <rPr>
        <sz val="7"/>
        <color indexed="8"/>
        <rFont val="Times New Roman"/>
        <family val="1"/>
        <charset val="204"/>
      </rPr>
      <t xml:space="preserve">   </t>
    </r>
    <r>
      <rPr>
        <sz val="12"/>
        <color indexed="8"/>
        <rFont val="Times New Roman"/>
        <family val="1"/>
        <charset val="204"/>
      </rPr>
      <t>принципы и подходы к формированию ООП ООО;</t>
    </r>
  </si>
  <si>
    <r>
      <t>1.2. Структура планируемых результатов освоения обучающимися ООП ООО:</t>
    </r>
    <r>
      <rPr>
        <i/>
        <sz val="9"/>
        <color indexed="10"/>
        <rFont val="Times New Roman"/>
        <family val="1"/>
        <charset val="204"/>
      </rPr>
      <t xml:space="preserve"> соответствует, если все критерии оценивания выполнены</t>
    </r>
  </si>
  <si>
    <r>
      <t>–</t>
    </r>
    <r>
      <rPr>
        <sz val="7"/>
        <color indexed="8"/>
        <rFont val="Times New Roman"/>
        <family val="1"/>
        <charset val="204"/>
      </rPr>
      <t xml:space="preserve">   </t>
    </r>
    <r>
      <rPr>
        <sz val="12"/>
        <color indexed="8"/>
        <rFont val="Times New Roman"/>
        <family val="1"/>
        <charset val="204"/>
      </rPr>
      <t>личностные результаты;</t>
    </r>
  </si>
  <si>
    <r>
      <t>–</t>
    </r>
    <r>
      <rPr>
        <sz val="7"/>
        <color indexed="8"/>
        <rFont val="Times New Roman"/>
        <family val="1"/>
        <charset val="204"/>
      </rPr>
      <t xml:space="preserve">   </t>
    </r>
    <r>
      <rPr>
        <sz val="12"/>
        <color indexed="8"/>
        <rFont val="Times New Roman"/>
        <family val="1"/>
        <charset val="204"/>
      </rPr>
      <t>предметные результаты;</t>
    </r>
  </si>
  <si>
    <r>
      <t>–</t>
    </r>
    <r>
      <rPr>
        <sz val="7"/>
        <color indexed="8"/>
        <rFont val="Times New Roman"/>
        <family val="1"/>
        <charset val="204"/>
      </rPr>
      <t xml:space="preserve">   </t>
    </r>
    <r>
      <rPr>
        <sz val="12"/>
        <color indexed="8"/>
        <rFont val="Times New Roman"/>
        <family val="1"/>
        <charset val="204"/>
      </rPr>
      <t>метапредметные результаты;</t>
    </r>
  </si>
  <si>
    <r>
      <t xml:space="preserve">1.3. Структура системы оценки достижения планируемых результатов освоения обучающимися ООП ООО: </t>
    </r>
    <r>
      <rPr>
        <i/>
        <sz val="9"/>
        <color indexed="10"/>
        <rFont val="Times New Roman"/>
        <family val="1"/>
        <charset val="204"/>
      </rPr>
      <t>соответствует, если все критерии оценивания выполнены</t>
    </r>
  </si>
  <si>
    <t>Описаны организация и содержание:</t>
  </si>
  <si>
    <t xml:space="preserve"> – промежуточной аттестации обучающихся в рамках урочной и внеурочной деятельности;</t>
  </si>
  <si>
    <t xml:space="preserve"> – итоговой оценки по предметам, не выносимым на государственную (итоговую) аттестацию обучающихся;</t>
  </si>
  <si>
    <r>
      <t xml:space="preserve"> </t>
    </r>
    <r>
      <rPr>
        <sz val="12"/>
        <color indexed="8"/>
        <rFont val="Times New Roman"/>
        <family val="1"/>
        <charset val="204"/>
      </rPr>
      <t>– оценки проектной деятельности обучающихся;</t>
    </r>
  </si>
  <si>
    <t>2. Соответствие структуры компонентов содержательного раздела ООП требованиям ФГОС основного общего образования:</t>
  </si>
  <si>
    <r>
      <t>2.1. Структура программы развития универсальных учебных действий (программы формирования общеучебных умений и навков)  на ступени ООО:</t>
    </r>
    <r>
      <rPr>
        <i/>
        <sz val="9"/>
        <color indexed="10"/>
        <rFont val="Times New Roman"/>
        <family val="1"/>
        <charset val="204"/>
      </rPr>
      <t xml:space="preserve"> соответствует, если все критерии оценивания выполнены</t>
    </r>
  </si>
  <si>
    <r>
      <t>–</t>
    </r>
    <r>
      <rPr>
        <sz val="7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цели и задачи программы, описание ее места и роли в реализации требований Стандарта;</t>
    </r>
  </si>
  <si>
    <r>
      <t>–</t>
    </r>
    <r>
      <rPr>
        <sz val="7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типовые задачи применения УУД;</t>
    </r>
  </si>
  <si>
    <r>
      <t>–</t>
    </r>
    <r>
      <rPr>
        <sz val="7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описание особенностей реализации основных направлений учебно-исследовательской и проектной деятельности обучающихся (исследовательское, инженерное, прикладное, информационное, социальное, игровое, творческое направление проектов), а также форм организации учебно-исследовательской и проектной деятельности в рамках урочной и внеурочной деятельности по каждому из направлений;</t>
    </r>
  </si>
  <si>
    <r>
      <t>–</t>
    </r>
    <r>
      <rPr>
        <sz val="7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описание содержания, видов и форм организации учебной деятельности по формированию и развитию ИКТ-компетенций;</t>
    </r>
  </si>
  <si>
    <r>
      <t>–</t>
    </r>
    <r>
      <rPr>
        <sz val="7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перечень и описание основных элементов ИКТ-компетенций и инструментов их использования;</t>
    </r>
  </si>
  <si>
    <r>
      <t>–</t>
    </r>
    <r>
      <rPr>
        <sz val="7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виды взаимодействия с учебными, научными и социальными организациями, формы привлечения консультантов, экспертов и научных руководителей;</t>
    </r>
  </si>
  <si>
    <r>
      <t>–</t>
    </r>
    <r>
      <rPr>
        <sz val="7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описание условий, обеспечивающих развитие универсальных учебных действий у обучающихся, в том числе информационно-методического обеспечения, подготовки кадров;</t>
    </r>
  </si>
  <si>
    <r>
      <t>–</t>
    </r>
    <r>
      <rPr>
        <sz val="7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методику и инструментарий мониторинга успешности освоения и применения обучающимися универсальных учебных действий;</t>
    </r>
  </si>
  <si>
    <r>
      <t>–</t>
    </r>
    <r>
      <rPr>
        <sz val="7"/>
        <color indexed="8"/>
        <rFont val="Times New Roman"/>
        <family val="1"/>
        <charset val="204"/>
      </rPr>
      <t xml:space="preserve">   </t>
    </r>
    <r>
      <rPr>
        <sz val="12"/>
        <color indexed="8"/>
        <rFont val="Times New Roman"/>
        <family val="1"/>
        <charset val="204"/>
      </rPr>
      <t>содержание учебного предмета, курса;</t>
    </r>
  </si>
  <si>
    <r>
      <t>–</t>
    </r>
    <r>
      <rPr>
        <sz val="7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цель и задачи духовно-нравственного развития, воспитания и социализации обучающихся, описание ценностных ориентиров;</t>
    </r>
  </si>
  <si>
    <r>
      <t>–</t>
    </r>
    <r>
      <rPr>
        <sz val="7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содержание, виды деятельности и формы занятий с обучающимися по каждому из направлений духовно-нравственного развития, воспитания и социализации обучающихся;</t>
    </r>
  </si>
  <si>
    <r>
      <t>–</t>
    </r>
    <r>
      <rPr>
        <sz val="7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формы индивидуальной и групповой организации профессиональной ориентации обучающихся по каждому из направлений;</t>
    </r>
  </si>
  <si>
    <r>
      <t>–</t>
    </r>
    <r>
      <rPr>
        <sz val="7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основные формы организации педагогической поддержки социализации обучающихся по каждому из направлений с учетом урочной и внеурочной деятельности, а также формы участия специалистов и социальных партнеров по направлениям социального воспитания;</t>
    </r>
  </si>
  <si>
    <r>
      <t>–</t>
    </r>
    <r>
      <rPr>
        <sz val="7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система поощрения социальной успешности и проявлений активной жизненной позиции обучающихся (рейтинг, формирование портфолио, установление стипендий, спонсорство и т.п.);</t>
    </r>
  </si>
  <si>
    <r>
      <t>–</t>
    </r>
    <r>
      <rPr>
        <sz val="7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методика и инструментарий мониторинга духовно-нравственного развития, воспитания и социализации обучающихся;</t>
    </r>
  </si>
  <si>
    <r>
      <t>–</t>
    </r>
    <r>
      <rPr>
        <sz val="7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планируемые результаты духовно-нравственного развития, воспитания и социализации обучающихся, формирования экологической культуры, культуры здорового и безопасного образа жизни обучающихся;</t>
    </r>
  </si>
  <si>
    <r>
      <t xml:space="preserve">2.5. Структура программы коррекционной работы: </t>
    </r>
    <r>
      <rPr>
        <i/>
        <sz val="9"/>
        <color indexed="10"/>
        <rFont val="Times New Roman"/>
        <family val="1"/>
        <charset val="204"/>
      </rPr>
      <t>соответствует, если все критерии оценивания выполнены</t>
    </r>
  </si>
  <si>
    <r>
      <t>–</t>
    </r>
    <r>
      <rPr>
        <sz val="7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перечень и содержание индивидуально ориентированных коррекционных направлений работы, способствующих освоению обучающимися с особыми образовательными потребностями ООП ООО;</t>
    </r>
  </si>
  <si>
    <r>
      <t>–</t>
    </r>
    <r>
      <rPr>
        <sz val="7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система комплексного психолого-медико-социального сопровождения и поддержки обучающихся с ограниченными возможностями здоровья, включающую комплексное обследование, мониторинг динамики развития, успешности освоения ООП ООО;</t>
    </r>
  </si>
  <si>
    <r>
      <t>–</t>
    </r>
    <r>
      <rPr>
        <sz val="7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планируемые результаты коррекционной работы;</t>
    </r>
  </si>
  <si>
    <t>3. Соответствие структуры компонентов организационного раздела ООП требованиям ФГОС основного общего образования:</t>
  </si>
  <si>
    <t>3.1. Нормативный срок освоения ООП 5 лет</t>
  </si>
  <si>
    <r>
      <t xml:space="preserve">3.2. Перечень обязательных предметных областей учебного плана: </t>
    </r>
    <r>
      <rPr>
        <i/>
        <sz val="9"/>
        <color indexed="10"/>
        <rFont val="Times New Roman"/>
        <family val="1"/>
        <charset val="204"/>
      </rPr>
      <t>соответствует, если все критерии оценивания выполнены</t>
    </r>
  </si>
  <si>
    <r>
      <t>–</t>
    </r>
    <r>
      <rPr>
        <sz val="7"/>
        <color indexed="8"/>
        <rFont val="Times New Roman"/>
        <family val="1"/>
        <charset val="204"/>
      </rPr>
      <t xml:space="preserve">   </t>
    </r>
    <r>
      <rPr>
        <sz val="12"/>
        <color indexed="8"/>
        <rFont val="Times New Roman"/>
        <family val="1"/>
        <charset val="204"/>
      </rPr>
      <t>общественно-научные предметы;</t>
    </r>
  </si>
  <si>
    <r>
      <t>–</t>
    </r>
    <r>
      <rPr>
        <sz val="7"/>
        <color indexed="8"/>
        <rFont val="Times New Roman"/>
        <family val="1"/>
        <charset val="204"/>
      </rPr>
      <t xml:space="preserve">   </t>
    </r>
    <r>
      <rPr>
        <sz val="12"/>
        <color indexed="8"/>
        <rFont val="Times New Roman"/>
        <family val="1"/>
        <charset val="204"/>
      </rPr>
      <t>математика и информатика;</t>
    </r>
  </si>
  <si>
    <r>
      <t>–</t>
    </r>
    <r>
      <rPr>
        <sz val="7"/>
        <color indexed="8"/>
        <rFont val="Times New Roman"/>
        <family val="1"/>
        <charset val="204"/>
      </rPr>
      <t xml:space="preserve">   </t>
    </r>
    <r>
      <rPr>
        <sz val="12"/>
        <color indexed="8"/>
        <rFont val="Times New Roman"/>
        <family val="1"/>
        <charset val="204"/>
      </rPr>
      <t>основы духовно-нравственной культуры народов России;</t>
    </r>
  </si>
  <si>
    <r>
      <t>–</t>
    </r>
    <r>
      <rPr>
        <sz val="7"/>
        <color indexed="8"/>
        <rFont val="Times New Roman"/>
        <family val="1"/>
        <charset val="204"/>
      </rPr>
      <t xml:space="preserve">   </t>
    </r>
    <r>
      <rPr>
        <sz val="12"/>
        <color indexed="8"/>
        <rFont val="Times New Roman"/>
        <family val="1"/>
        <charset val="204"/>
      </rPr>
      <t>искусство;</t>
    </r>
  </si>
  <si>
    <r>
      <t>–</t>
    </r>
    <r>
      <rPr>
        <sz val="7"/>
        <color indexed="8"/>
        <rFont val="Times New Roman"/>
        <family val="1"/>
        <charset val="204"/>
      </rPr>
      <t xml:space="preserve">   </t>
    </r>
    <r>
      <rPr>
        <sz val="12"/>
        <color indexed="8"/>
        <rFont val="Times New Roman"/>
        <family val="1"/>
        <charset val="204"/>
      </rPr>
      <t>технология;</t>
    </r>
  </si>
  <si>
    <r>
      <t>–</t>
    </r>
    <r>
      <rPr>
        <sz val="7"/>
        <color indexed="8"/>
        <rFont val="Times New Roman"/>
        <family val="1"/>
        <charset val="204"/>
      </rPr>
      <t xml:space="preserve">   </t>
    </r>
    <r>
      <rPr>
        <sz val="12"/>
        <color indexed="8"/>
        <rFont val="Times New Roman"/>
        <family val="1"/>
        <charset val="204"/>
      </rPr>
      <t>физическая культура и основы безопасности жизнедеятельности;</t>
    </r>
  </si>
  <si>
    <r>
      <t>–</t>
    </r>
    <r>
      <rPr>
        <sz val="7"/>
        <color indexed="8"/>
        <rFont val="Times New Roman"/>
        <family val="1"/>
        <charset val="204"/>
      </rPr>
      <t xml:space="preserve">   </t>
    </r>
    <r>
      <rPr>
        <sz val="12"/>
        <color indexed="8"/>
        <rFont val="Times New Roman"/>
        <family val="1"/>
        <charset val="204"/>
      </rPr>
      <t>математика;</t>
    </r>
  </si>
  <si>
    <r>
      <t>–</t>
    </r>
    <r>
      <rPr>
        <sz val="7"/>
        <color indexed="8"/>
        <rFont val="Times New Roman"/>
        <family val="1"/>
        <charset val="204"/>
      </rPr>
      <t>  </t>
    </r>
    <r>
      <rPr>
        <sz val="12"/>
        <color indexed="8"/>
        <rFont val="Times New Roman"/>
        <family val="1"/>
        <charset val="204"/>
      </rPr>
      <t>алгебра;</t>
    </r>
  </si>
  <si>
    <r>
      <t>–</t>
    </r>
    <r>
      <rPr>
        <sz val="7"/>
        <color indexed="8"/>
        <rFont val="Times New Roman"/>
        <family val="1"/>
        <charset val="204"/>
      </rPr>
      <t xml:space="preserve">   </t>
    </r>
    <r>
      <rPr>
        <sz val="12"/>
        <color indexed="8"/>
        <rFont val="Times New Roman"/>
        <family val="1"/>
        <charset val="204"/>
      </rPr>
      <t>геометрия;</t>
    </r>
  </si>
  <si>
    <r>
      <t>–</t>
    </r>
    <r>
      <rPr>
        <sz val="7"/>
        <color indexed="8"/>
        <rFont val="Times New Roman"/>
        <family val="1"/>
        <charset val="204"/>
      </rPr>
      <t> </t>
    </r>
    <r>
      <rPr>
        <sz val="12"/>
        <color indexed="8"/>
        <rFont val="Times New Roman"/>
        <family val="1"/>
        <charset val="204"/>
      </rPr>
      <t> информатика;</t>
    </r>
  </si>
  <si>
    <r>
      <t>–</t>
    </r>
    <r>
      <rPr>
        <sz val="7"/>
        <color indexed="8"/>
        <rFont val="Times New Roman"/>
        <family val="1"/>
        <charset val="204"/>
      </rPr>
      <t>  </t>
    </r>
    <r>
      <rPr>
        <sz val="12"/>
        <color indexed="8"/>
        <rFont val="Times New Roman"/>
        <family val="1"/>
        <charset val="204"/>
      </rPr>
      <t>история России;</t>
    </r>
  </si>
  <si>
    <r>
      <t>–</t>
    </r>
    <r>
      <rPr>
        <sz val="7"/>
        <color indexed="8"/>
        <rFont val="Times New Roman"/>
        <family val="1"/>
        <charset val="204"/>
      </rPr>
      <t>  </t>
    </r>
    <r>
      <rPr>
        <sz val="12"/>
        <color indexed="8"/>
        <rFont val="Times New Roman"/>
        <family val="1"/>
        <charset val="204"/>
      </rPr>
      <t>всеобщая история;</t>
    </r>
  </si>
  <si>
    <r>
      <t>–</t>
    </r>
    <r>
      <rPr>
        <sz val="7"/>
        <color indexed="8"/>
        <rFont val="Times New Roman"/>
        <family val="1"/>
        <charset val="204"/>
      </rPr>
      <t>  </t>
    </r>
    <r>
      <rPr>
        <sz val="12"/>
        <color indexed="8"/>
        <rFont val="Times New Roman"/>
        <family val="1"/>
        <charset val="204"/>
      </rPr>
      <t>обществознание;</t>
    </r>
  </si>
  <si>
    <r>
      <t>–</t>
    </r>
    <r>
      <rPr>
        <sz val="7"/>
        <color indexed="8"/>
        <rFont val="Times New Roman"/>
        <family val="1"/>
        <charset val="204"/>
      </rPr>
      <t>  </t>
    </r>
    <r>
      <rPr>
        <sz val="12"/>
        <color indexed="8"/>
        <rFont val="Times New Roman"/>
        <family val="1"/>
        <charset val="204"/>
      </rPr>
      <t>география;</t>
    </r>
  </si>
  <si>
    <r>
      <t>–</t>
    </r>
    <r>
      <rPr>
        <sz val="7"/>
        <color indexed="8"/>
        <rFont val="Times New Roman"/>
        <family val="1"/>
        <charset val="204"/>
      </rPr>
      <t>  </t>
    </r>
    <r>
      <rPr>
        <sz val="12"/>
        <color indexed="8"/>
        <rFont val="Times New Roman"/>
        <family val="1"/>
        <charset val="204"/>
      </rPr>
      <t>физика;</t>
    </r>
  </si>
  <si>
    <r>
      <t>–</t>
    </r>
    <r>
      <rPr>
        <sz val="7"/>
        <color indexed="8"/>
        <rFont val="Times New Roman"/>
        <family val="1"/>
        <charset val="204"/>
      </rPr>
      <t>  </t>
    </r>
    <r>
      <rPr>
        <sz val="12"/>
        <color indexed="8"/>
        <rFont val="Times New Roman"/>
        <family val="1"/>
        <charset val="204"/>
      </rPr>
      <t>биология;</t>
    </r>
  </si>
  <si>
    <r>
      <t>–</t>
    </r>
    <r>
      <rPr>
        <sz val="7"/>
        <color indexed="8"/>
        <rFont val="Times New Roman"/>
        <family val="1"/>
        <charset val="204"/>
      </rPr>
      <t> </t>
    </r>
    <r>
      <rPr>
        <sz val="12"/>
        <color indexed="8"/>
        <rFont val="Times New Roman"/>
        <family val="1"/>
        <charset val="204"/>
      </rPr>
      <t> химия;</t>
    </r>
  </si>
  <si>
    <r>
      <t>–</t>
    </r>
    <r>
      <rPr>
        <sz val="7"/>
        <color indexed="8"/>
        <rFont val="Times New Roman"/>
        <family val="1"/>
        <charset val="204"/>
      </rPr>
      <t xml:space="preserve">   </t>
    </r>
    <r>
      <rPr>
        <sz val="12"/>
        <color indexed="8"/>
        <rFont val="Times New Roman"/>
        <family val="1"/>
        <charset val="204"/>
      </rPr>
      <t xml:space="preserve">изобразительное искусство, </t>
    </r>
  </si>
  <si>
    <r>
      <t>–</t>
    </r>
    <r>
      <rPr>
        <sz val="7"/>
        <color indexed="8"/>
        <rFont val="Times New Roman"/>
        <family val="1"/>
        <charset val="204"/>
      </rPr>
      <t xml:space="preserve">   </t>
    </r>
    <r>
      <rPr>
        <sz val="12"/>
        <color indexed="8"/>
        <rFont val="Times New Roman"/>
        <family val="1"/>
        <charset val="204"/>
      </rPr>
      <t>музыка;</t>
    </r>
  </si>
  <si>
    <r>
      <t>–</t>
    </r>
    <r>
      <rPr>
        <sz val="7"/>
        <color indexed="8"/>
        <rFont val="Times New Roman"/>
        <family val="1"/>
        <charset val="204"/>
      </rPr>
      <t xml:space="preserve">   </t>
    </r>
    <r>
      <rPr>
        <sz val="12"/>
        <color indexed="8"/>
        <rFont val="Times New Roman"/>
        <family val="1"/>
        <charset val="204"/>
      </rPr>
      <t>физическая культура;</t>
    </r>
  </si>
  <si>
    <r>
      <t>–</t>
    </r>
    <r>
      <rPr>
        <sz val="7"/>
        <color indexed="8"/>
        <rFont val="Times New Roman"/>
        <family val="1"/>
        <charset val="204"/>
      </rPr>
      <t xml:space="preserve">   </t>
    </r>
    <r>
      <rPr>
        <sz val="12"/>
        <color indexed="8"/>
        <rFont val="Times New Roman"/>
        <family val="1"/>
        <charset val="204"/>
      </rPr>
      <t>основы безопасности жизнедеятельности;</t>
    </r>
  </si>
  <si>
    <r>
      <t>–</t>
    </r>
    <r>
      <rPr>
        <sz val="7"/>
        <color indexed="8"/>
        <rFont val="Times New Roman"/>
        <family val="1"/>
        <charset val="204"/>
      </rPr>
      <t xml:space="preserve">   </t>
    </r>
    <r>
      <rPr>
        <sz val="12"/>
        <color indexed="8"/>
        <rFont val="Times New Roman"/>
        <family val="1"/>
        <charset val="204"/>
      </rPr>
      <t>сетевой график (дорожная карта) по формированию необходимой системы условий;</t>
    </r>
  </si>
  <si>
    <r>
      <t>–</t>
    </r>
    <r>
      <rPr>
        <sz val="7"/>
        <color indexed="8"/>
        <rFont val="Times New Roman"/>
        <family val="1"/>
        <charset val="204"/>
      </rPr>
      <t xml:space="preserve">   </t>
    </r>
    <r>
      <rPr>
        <sz val="12"/>
        <color indexed="8"/>
        <rFont val="Times New Roman"/>
        <family val="1"/>
        <charset val="204"/>
      </rPr>
      <t>механизмы достижения целевых ориентиров в системе условий;</t>
    </r>
  </si>
  <si>
    <t>Структура ООП основного общего образования требованиям ФГОС ООО</t>
  </si>
  <si>
    <r>
      <rPr>
        <b/>
        <sz val="14"/>
        <color indexed="8"/>
        <rFont val="Times New Roman"/>
        <family val="1"/>
        <charset val="204"/>
      </rPr>
      <t xml:space="preserve">                         Наименование средства обучения </t>
    </r>
    <r>
      <rPr>
        <b/>
        <sz val="10"/>
        <color indexed="8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b/>
        <i/>
        <sz val="10"/>
        <color indexed="10"/>
        <rFont val="Times New Roman"/>
        <family val="1"/>
        <charset val="204"/>
      </rPr>
      <t>(ВНИМАНИЕ!!! Оценка каждого показателя осуществляется следующим образом: 1 балл – наличие показателя, что подтверждается необходимыми документами; 0 баллов – отсутствие показателя. Заполнение только белых ячеек, цветные ячейки и карта оценки сформированности заполняется автоматически!!!)</t>
    </r>
  </si>
  <si>
    <t>ИНФОРМАЦИОННО -БИБЛИОТЕЧНЫЙ ЦЕНТР</t>
  </si>
  <si>
    <t>3. Инновационные средства обучения:</t>
  </si>
  <si>
    <t>Максимальное количество баллов - 3</t>
  </si>
  <si>
    <t>Максимальное количество баллов - 6</t>
  </si>
  <si>
    <t>I.Печатные и электронные информационно-образовательные ресурсы по всем предметам учебного плана</t>
  </si>
  <si>
    <t>II. Фонд дополнительной литературы</t>
  </si>
  <si>
    <t>III. Инновационные средства обучения</t>
  </si>
  <si>
    <t>Максимальное количество баллов = 19</t>
  </si>
  <si>
    <t>ИНФОРМАЦИОННО-ОБРАЗОВАТЕЛЬНАЯ СРЕДА</t>
  </si>
  <si>
    <t>Максимальное количество баллов = 13</t>
  </si>
  <si>
    <t>I.Технологические средства информационных и коммуникационных технологий</t>
  </si>
  <si>
    <t>II. Специализированные программно-аппаратные комплексы</t>
  </si>
  <si>
    <t>0-9</t>
  </si>
  <si>
    <t>10-14</t>
  </si>
  <si>
    <t>15-19</t>
  </si>
  <si>
    <t>10-13</t>
  </si>
  <si>
    <t>Максимальное количество баллов = 37</t>
  </si>
  <si>
    <t>Устав общеобразовательной организации с внесёнными дополнениями и изменениями, отражающими специфику содержания и организации образовательного процесса в соответствии с требованиями ФГОС основного образования, заверенный в установленном законодательством порядке</t>
  </si>
  <si>
    <t xml:space="preserve">Разработанная в образовательной организации модель психолого-педагогического сопровождения участников образовательного процесса, обеспечивающая реализацию психолого-педагогических условий ФГОС ООО </t>
  </si>
  <si>
    <t>2.3. Наличие разработанной в образовательной организации модели психолого-педагогического сопровождения участников образовательного процесса, обеспечивающей реализацию психолого-педагогических условий ФГОС ООО</t>
  </si>
  <si>
    <t>Стул ученический (не менее 25 единиц  в соответствии с п.5.2   СанПин 2.4.2.2821-10).</t>
  </si>
  <si>
    <t>Стол ученический (не менее 13 двухместных столов (или 25 одноместных)  в соответствии с пп.5.7, 5.3   СанПин 2.4.2.2821-10).</t>
  </si>
  <si>
    <t>а) Комплект персональных или мобильных компьютеров (ноутбуков) с предустановленным программным обеспечением (не менее 13 единиц оборудования из расчета 1 единицы оборудования на двух учащихся)</t>
  </si>
  <si>
    <t>Стул ученический (не менее 25 единиц в соответствии с п.5.2   СанПин 2.4.2.2821-10) с учётом деления на группы</t>
  </si>
  <si>
    <t>Стол ученический (не менее 13 двухместных столов (или 25 одноместных) в соответствии с пп.5.7, 5.3   СанПин 2.4.2.2821-10) с учётом деления на группы</t>
  </si>
  <si>
    <t>а) Комплект персональных или мобильных компьютеров (ноутбуков) с предустановленным программным обеспечением и гарнитурой (не менее 13 единиц оборудования из расчета 1 единицы оборудования на двух учащихся)</t>
  </si>
  <si>
    <t>Стул ученический (не менее 13 единиц в соответствии с пп.5.2   СанПин 2.4.2.2821-10).</t>
  </si>
  <si>
    <t>Стол ученический (не менее 7 двухместных столов (или 14 одноместных) в соответствии с пп.5.7, 5.3   СанПиН 2.4.2.2821-10).</t>
  </si>
  <si>
    <t xml:space="preserve">Компьютерный стол (не менее 7 двухместных столов или 14 одноместных)  </t>
  </si>
  <si>
    <t>Рабочий стул (кресло) (не менее 13 единиц)</t>
  </si>
  <si>
    <t>1.6. Наличие Положения о внутренней оценке качества образования ОО</t>
  </si>
  <si>
    <t>Положение о внутренней оценке качества образования ОО</t>
  </si>
  <si>
    <r>
      <t xml:space="preserve">- </t>
    </r>
    <r>
      <rPr>
        <sz val="12"/>
        <color theme="1"/>
        <rFont val="Times New Roman"/>
        <family val="1"/>
        <charset val="204"/>
      </rPr>
      <t>даты начала и окончания учебного года;</t>
    </r>
  </si>
  <si>
    <r>
      <t xml:space="preserve">- </t>
    </r>
    <r>
      <rPr>
        <sz val="12"/>
        <color theme="1"/>
        <rFont val="Times New Roman"/>
        <family val="1"/>
        <charset val="204"/>
      </rPr>
      <t>продолжительность учебного года, четвертей (триместров);</t>
    </r>
  </si>
  <si>
    <r>
      <t xml:space="preserve">- </t>
    </r>
    <r>
      <rPr>
        <sz val="12"/>
        <color theme="1"/>
        <rFont val="Times New Roman"/>
        <family val="1"/>
        <charset val="204"/>
      </rPr>
      <t>сроки и продолжительность каникул;</t>
    </r>
  </si>
  <si>
    <r>
      <t xml:space="preserve">- </t>
    </r>
    <r>
      <rPr>
        <sz val="12"/>
        <color theme="1"/>
        <rFont val="Times New Roman"/>
        <family val="1"/>
        <charset val="204"/>
      </rPr>
      <t>сроки проведения промежуточных аттестаций</t>
    </r>
  </si>
  <si>
    <t>1.2. Наличие приказа по ОО о внесении изменений в основную образовательную программу основного общего образования образовательной организации в соотвествии с приказом МОиН РФ от 31.12.2015 №1577</t>
  </si>
  <si>
    <t>Приказ по ОО о внесении изменений в основную образовательную программу основного общего образования образовательной организации</t>
  </si>
  <si>
    <t xml:space="preserve">Документы о повышении квалификации педагогических работников, обеспечивающих введение ФГОС ООО, в объеме не менее 16 часов </t>
  </si>
  <si>
    <r>
      <t>–</t>
    </r>
    <r>
      <rPr>
        <sz val="7"/>
        <color indexed="8"/>
        <rFont val="Times New Roman"/>
        <family val="1"/>
        <charset val="204"/>
      </rPr>
      <t xml:space="preserve">   </t>
    </r>
    <r>
      <rPr>
        <sz val="12"/>
        <color indexed="8"/>
        <rFont val="Times New Roman"/>
        <family val="1"/>
        <charset val="204"/>
      </rPr>
      <t>русский язык и литература;</t>
    </r>
  </si>
  <si>
    <r>
      <t xml:space="preserve">2.2. Структура рабочих программ учебных предметов, курсов: </t>
    </r>
    <r>
      <rPr>
        <b/>
        <i/>
        <sz val="12"/>
        <color indexed="10"/>
        <rFont val="Times New Roman"/>
        <family val="1"/>
        <charset val="204"/>
      </rPr>
      <t xml:space="preserve">оценивается как соответствующий требованиям ФГОС общего образования при условии соответствия структуры программ </t>
    </r>
    <r>
      <rPr>
        <b/>
        <i/>
        <u/>
        <sz val="12"/>
        <color indexed="10"/>
        <rFont val="Times New Roman"/>
        <family val="1"/>
        <charset val="204"/>
      </rPr>
      <t>всех</t>
    </r>
    <r>
      <rPr>
        <b/>
        <i/>
        <sz val="12"/>
        <color indexed="10"/>
        <rFont val="Times New Roman"/>
        <family val="1"/>
        <charset val="204"/>
      </rPr>
      <t xml:space="preserve"> обязательных учебных предметов обязательных предметных областей</t>
    </r>
  </si>
  <si>
    <r>
      <t>–</t>
    </r>
    <r>
      <rPr>
        <sz val="7"/>
        <color indexed="8"/>
        <rFont val="Times New Roman"/>
        <family val="1"/>
        <charset val="204"/>
      </rPr>
      <t xml:space="preserve">   </t>
    </r>
    <r>
      <rPr>
        <sz val="12"/>
        <color indexed="8"/>
        <rFont val="Times New Roman"/>
        <family val="1"/>
        <charset val="204"/>
      </rPr>
      <t>программа формирования универсальных учебных действий при получении основного общего образования ….</t>
    </r>
  </si>
  <si>
    <r>
      <t>–</t>
    </r>
    <r>
      <rPr>
        <sz val="7"/>
        <color indexed="8"/>
        <rFont val="Times New Roman"/>
        <family val="1"/>
        <charset val="204"/>
      </rPr>
      <t xml:space="preserve">   </t>
    </r>
    <r>
      <rPr>
        <sz val="12"/>
        <color indexed="8"/>
        <rFont val="Times New Roman"/>
        <family val="1"/>
        <charset val="204"/>
      </rPr>
      <t>программа воспитания и социализации обучающихся при получении основного общего образования</t>
    </r>
  </si>
  <si>
    <r>
      <t>–</t>
    </r>
    <r>
      <rPr>
        <sz val="7"/>
        <color indexed="8"/>
        <rFont val="Times New Roman"/>
        <family val="1"/>
        <charset val="204"/>
      </rPr>
      <t xml:space="preserve">   </t>
    </r>
    <r>
      <rPr>
        <sz val="12"/>
        <color indexed="8"/>
        <rFont val="Times New Roman"/>
        <family val="1"/>
        <charset val="204"/>
      </rPr>
      <t>программа коррекционной работы (разрабатывается при наличии в ОО детей с ОВЗ</t>
    </r>
  </si>
  <si>
    <r>
      <t>–</t>
    </r>
    <r>
      <rPr>
        <sz val="7"/>
        <color indexed="8"/>
        <rFont val="Times New Roman"/>
        <family val="1"/>
        <charset val="204"/>
      </rPr>
      <t xml:space="preserve">   </t>
    </r>
    <r>
      <rPr>
        <sz val="12"/>
        <color indexed="8"/>
        <rFont val="Times New Roman"/>
        <family val="1"/>
        <charset val="204"/>
      </rPr>
      <t>календарный учебный график</t>
    </r>
  </si>
  <si>
    <r>
      <t>–</t>
    </r>
    <r>
      <rPr>
        <sz val="7"/>
        <color indexed="8"/>
        <rFont val="Times New Roman"/>
        <family val="1"/>
        <charset val="204"/>
      </rPr>
      <t xml:space="preserve">   </t>
    </r>
    <r>
      <rPr>
        <sz val="12"/>
        <color indexed="8"/>
        <rFont val="Times New Roman"/>
        <family val="1"/>
        <charset val="204"/>
      </rPr>
      <t>план внеурочной деятельности</t>
    </r>
  </si>
  <si>
    <r>
      <t>–</t>
    </r>
    <r>
      <rPr>
        <sz val="7"/>
        <color indexed="8"/>
        <rFont val="Times New Roman"/>
        <family val="1"/>
        <charset val="204"/>
      </rPr>
      <t xml:space="preserve">   </t>
    </r>
    <r>
      <rPr>
        <sz val="12"/>
        <color indexed="8"/>
        <rFont val="Times New Roman"/>
        <family val="1"/>
        <charset val="204"/>
      </rPr>
      <t>система условий реализации ООП</t>
    </r>
  </si>
  <si>
    <r>
      <t>–</t>
    </r>
    <r>
      <rPr>
        <sz val="7"/>
        <color indexed="8"/>
        <rFont val="Times New Roman"/>
        <family val="1"/>
        <charset val="204"/>
      </rPr>
      <t xml:space="preserve">   </t>
    </r>
    <r>
      <rPr>
        <sz val="12"/>
        <color indexed="8"/>
        <rFont val="Times New Roman"/>
        <family val="1"/>
        <charset val="204"/>
      </rPr>
      <t>цель и задачи реализации ООП ООО;</t>
    </r>
  </si>
  <si>
    <r>
      <t xml:space="preserve">2.4. Структура программы воспитания и социализации обучающихся при получении основного общего образования:  </t>
    </r>
    <r>
      <rPr>
        <i/>
        <sz val="9"/>
        <color indexed="10"/>
        <rFont val="Times New Roman"/>
        <family val="1"/>
        <charset val="204"/>
      </rPr>
      <t>соответствует, если все критерии оценивания выполнены</t>
    </r>
  </si>
  <si>
    <r>
      <t>–</t>
    </r>
    <r>
      <rPr>
        <sz val="7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описание понятий, функций, состава и характеристик УУД (личностных, регулятивных, познавательных и коммуникативных) и их связи с содержанием отдельных учебных предметов, внеурочной и внешкольной деятельностью, а также места отдельных компонентов универсальных учебных действий в структуре образовательной деятельности;</t>
    </r>
  </si>
  <si>
    <r>
      <t>–</t>
    </r>
    <r>
      <rPr>
        <sz val="7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систему оценки деятельности образовательной организации по формированию и развитию УУД у обучающихся;</t>
    </r>
  </si>
  <si>
    <r>
      <t>–</t>
    </r>
    <r>
      <rPr>
        <sz val="7"/>
        <color indexed="8"/>
        <rFont val="Times New Roman"/>
        <family val="1"/>
        <charset val="204"/>
      </rPr>
      <t xml:space="preserve">   </t>
    </r>
    <r>
      <rPr>
        <sz val="12"/>
        <color indexed="8"/>
        <rFont val="Times New Roman"/>
        <family val="1"/>
        <charset val="204"/>
      </rPr>
      <t>планируемые результаты освоения учебного предмета, курса;</t>
    </r>
  </si>
  <si>
    <r>
      <t>–</t>
    </r>
    <r>
      <rPr>
        <sz val="7"/>
        <color indexed="8"/>
        <rFont val="Times New Roman"/>
        <family val="1"/>
        <charset val="204"/>
      </rPr>
      <t xml:space="preserve">   </t>
    </r>
    <r>
      <rPr>
        <sz val="12"/>
        <color indexed="8"/>
        <rFont val="Times New Roman"/>
        <family val="1"/>
        <charset val="204"/>
      </rPr>
      <t>тематическое планирование с указанием количества часов, отводимых на освоение каждой темы.</t>
    </r>
  </si>
  <si>
    <r>
      <t>–</t>
    </r>
    <r>
      <rPr>
        <sz val="7"/>
        <color indexed="8"/>
        <rFont val="Times New Roman"/>
        <family val="1"/>
        <charset val="204"/>
      </rPr>
      <t xml:space="preserve">   </t>
    </r>
    <r>
      <rPr>
        <sz val="12"/>
        <color indexed="8"/>
        <rFont val="Times New Roman"/>
        <family val="1"/>
        <charset val="204"/>
      </rPr>
      <t>результаты освоения курса внеурочной деятельности;</t>
    </r>
  </si>
  <si>
    <r>
      <t>–</t>
    </r>
    <r>
      <rPr>
        <sz val="7"/>
        <color indexed="8"/>
        <rFont val="Times New Roman"/>
        <family val="1"/>
        <charset val="204"/>
      </rPr>
      <t xml:space="preserve">   </t>
    </r>
    <r>
      <rPr>
        <sz val="12"/>
        <color indexed="8"/>
        <rFont val="Times New Roman"/>
        <family val="1"/>
        <charset val="204"/>
      </rPr>
      <t>содержание курса внеурочной деятельности с указанием форм организации и видов деятельности;</t>
    </r>
  </si>
  <si>
    <r>
      <t xml:space="preserve">2.2.2. Литература: </t>
    </r>
    <r>
      <rPr>
        <i/>
        <sz val="9"/>
        <color indexed="10"/>
        <rFont val="Times New Roman"/>
        <family val="1"/>
        <charset val="204"/>
      </rPr>
      <t>соответствует, если все критерии оценивания выполнены</t>
    </r>
  </si>
  <si>
    <r>
      <t xml:space="preserve">2.2.1. Русский язык: </t>
    </r>
    <r>
      <rPr>
        <i/>
        <sz val="9"/>
        <color indexed="10"/>
        <rFont val="Times New Roman"/>
        <family val="1"/>
        <charset val="204"/>
      </rPr>
      <t>соответствует, если все критерии оценивания выполнены</t>
    </r>
  </si>
  <si>
    <r>
      <t xml:space="preserve">2.2.5. Иностранный язык (второй иностранный язык): </t>
    </r>
    <r>
      <rPr>
        <i/>
        <sz val="9"/>
        <color indexed="10"/>
        <rFont val="Times New Roman"/>
        <family val="1"/>
        <charset val="204"/>
      </rPr>
      <t>соответствует, если все критерии оценивания выполнены</t>
    </r>
  </si>
  <si>
    <r>
      <t>2.2.3. Родной язык</t>
    </r>
    <r>
      <rPr>
        <b/>
        <sz val="12"/>
        <color rgb="FF0070C0"/>
        <rFont val="Times New Roman"/>
        <family val="1"/>
        <charset val="204"/>
      </rPr>
      <t>*</t>
    </r>
    <r>
      <rPr>
        <b/>
        <sz val="12"/>
        <color indexed="8"/>
        <rFont val="Times New Roman"/>
        <family val="1"/>
        <charset val="204"/>
      </rPr>
      <t xml:space="preserve">: </t>
    </r>
    <r>
      <rPr>
        <i/>
        <sz val="9"/>
        <color indexed="10"/>
        <rFont val="Times New Roman"/>
        <family val="1"/>
        <charset val="204"/>
      </rPr>
      <t xml:space="preserve">соответствует, если все критерии оценивания выполнены    </t>
    </r>
    <r>
      <rPr>
        <i/>
        <sz val="9"/>
        <color rgb="FF0070C0"/>
        <rFont val="Times New Roman"/>
        <family val="1"/>
        <charset val="204"/>
      </rPr>
      <t>* - заполняется в случае реализации по учебному плану</t>
    </r>
  </si>
  <si>
    <r>
      <t>2.2.4. Родная литература</t>
    </r>
    <r>
      <rPr>
        <b/>
        <sz val="12"/>
        <color rgb="FF0070C0"/>
        <rFont val="Times New Roman"/>
        <family val="1"/>
        <charset val="204"/>
      </rPr>
      <t>*</t>
    </r>
    <r>
      <rPr>
        <b/>
        <sz val="12"/>
        <color indexed="8"/>
        <rFont val="Times New Roman"/>
        <family val="1"/>
        <charset val="204"/>
      </rPr>
      <t xml:space="preserve">: </t>
    </r>
    <r>
      <rPr>
        <i/>
        <sz val="9"/>
        <color indexed="10"/>
        <rFont val="Times New Roman"/>
        <family val="1"/>
        <charset val="204"/>
      </rPr>
      <t xml:space="preserve">соответствует, если все критерии оценивания выполнены  </t>
    </r>
    <r>
      <rPr>
        <i/>
        <sz val="9"/>
        <color rgb="FF0070C0"/>
        <rFont val="Times New Roman"/>
        <family val="1"/>
        <charset val="204"/>
      </rPr>
      <t>* - заполняется в случае реализации по учебному плану</t>
    </r>
  </si>
  <si>
    <r>
      <t xml:space="preserve">2.2.6. История России: </t>
    </r>
    <r>
      <rPr>
        <i/>
        <sz val="9"/>
        <color indexed="10"/>
        <rFont val="Times New Roman"/>
        <family val="1"/>
        <charset val="204"/>
      </rPr>
      <t>соответствует, если все критерии оценивания выполнены</t>
    </r>
  </si>
  <si>
    <r>
      <t xml:space="preserve">2.2.7. Всеобщая история: </t>
    </r>
    <r>
      <rPr>
        <i/>
        <sz val="9"/>
        <color indexed="10"/>
        <rFont val="Times New Roman"/>
        <family val="1"/>
        <charset val="204"/>
      </rPr>
      <t>соответствует, если все критерии оценивания выполнены</t>
    </r>
  </si>
  <si>
    <r>
      <t xml:space="preserve">2.2.8. Обществознание: </t>
    </r>
    <r>
      <rPr>
        <i/>
        <sz val="9"/>
        <color indexed="10"/>
        <rFont val="Times New Roman"/>
        <family val="1"/>
        <charset val="204"/>
      </rPr>
      <t>соответствует, если все критерии оценивания выполнены</t>
    </r>
  </si>
  <si>
    <r>
      <t xml:space="preserve">2.2.9.  География: </t>
    </r>
    <r>
      <rPr>
        <i/>
        <sz val="9"/>
        <color indexed="10"/>
        <rFont val="Times New Roman"/>
        <family val="1"/>
        <charset val="204"/>
      </rPr>
      <t>соответствует, если все критерии оценивания выполнены</t>
    </r>
  </si>
  <si>
    <r>
      <t xml:space="preserve">2.2.10. Математика: </t>
    </r>
    <r>
      <rPr>
        <i/>
        <sz val="9"/>
        <color indexed="10"/>
        <rFont val="Times New Roman"/>
        <family val="1"/>
        <charset val="204"/>
      </rPr>
      <t>соответствует, если все критерии оценивания выполнены</t>
    </r>
  </si>
  <si>
    <r>
      <t xml:space="preserve">2.2.11. Алгебра: </t>
    </r>
    <r>
      <rPr>
        <i/>
        <sz val="9"/>
        <color indexed="10"/>
        <rFont val="Times New Roman"/>
        <family val="1"/>
        <charset val="204"/>
      </rPr>
      <t>соответствует, если все критерии оценивания выполнены</t>
    </r>
  </si>
  <si>
    <r>
      <t xml:space="preserve">2.2.12. Геометрия: </t>
    </r>
    <r>
      <rPr>
        <i/>
        <sz val="9"/>
        <color indexed="10"/>
        <rFont val="Times New Roman"/>
        <family val="1"/>
        <charset val="204"/>
      </rPr>
      <t>соответствует, если все критерии оценивания выполнены</t>
    </r>
  </si>
  <si>
    <r>
      <t xml:space="preserve">2.2.13. Информатика: </t>
    </r>
    <r>
      <rPr>
        <i/>
        <sz val="9"/>
        <color indexed="10"/>
        <rFont val="Times New Roman"/>
        <family val="1"/>
        <charset val="204"/>
      </rPr>
      <t>соответствует, если все критерии оценивания выполнены</t>
    </r>
  </si>
  <si>
    <r>
      <t xml:space="preserve">2.2.14. Физика: </t>
    </r>
    <r>
      <rPr>
        <i/>
        <sz val="9"/>
        <color indexed="10"/>
        <rFont val="Times New Roman"/>
        <family val="1"/>
        <charset val="204"/>
      </rPr>
      <t>соответствует, если все критерии оценивания выполнены</t>
    </r>
  </si>
  <si>
    <r>
      <t xml:space="preserve">2.2.15. Биология: </t>
    </r>
    <r>
      <rPr>
        <i/>
        <sz val="9"/>
        <color indexed="10"/>
        <rFont val="Times New Roman"/>
        <family val="1"/>
        <charset val="204"/>
      </rPr>
      <t>соответствует, если все критерии оценивания выполнены</t>
    </r>
  </si>
  <si>
    <r>
      <t xml:space="preserve">2.2.16. Химия: </t>
    </r>
    <r>
      <rPr>
        <i/>
        <sz val="9"/>
        <color indexed="10"/>
        <rFont val="Times New Roman"/>
        <family val="1"/>
        <charset val="204"/>
      </rPr>
      <t>соответствует, если все критерии оценивания выполнены</t>
    </r>
  </si>
  <si>
    <r>
      <t xml:space="preserve">2.2.17. Изобразительное искусство: </t>
    </r>
    <r>
      <rPr>
        <i/>
        <sz val="9"/>
        <color indexed="10"/>
        <rFont val="Times New Roman"/>
        <family val="1"/>
        <charset val="204"/>
      </rPr>
      <t xml:space="preserve">соответствует, если все критерии оценивания выполнены </t>
    </r>
  </si>
  <si>
    <r>
      <t xml:space="preserve">2.2.18. Музыка: </t>
    </r>
    <r>
      <rPr>
        <i/>
        <sz val="9"/>
        <color indexed="10"/>
        <rFont val="Times New Roman"/>
        <family val="1"/>
        <charset val="204"/>
      </rPr>
      <t>соответствует, если все критерии оценивания выполнены</t>
    </r>
  </si>
  <si>
    <r>
      <t xml:space="preserve">2.2.19. Технология: </t>
    </r>
    <r>
      <rPr>
        <i/>
        <sz val="9"/>
        <color indexed="10"/>
        <rFont val="Times New Roman"/>
        <family val="1"/>
        <charset val="204"/>
      </rPr>
      <t>соответствует, если все критерии оценивания выполнены</t>
    </r>
  </si>
  <si>
    <r>
      <t xml:space="preserve">2.2.20. Физическая культура: </t>
    </r>
    <r>
      <rPr>
        <i/>
        <sz val="9"/>
        <color indexed="10"/>
        <rFont val="Times New Roman"/>
        <family val="1"/>
        <charset val="204"/>
      </rPr>
      <t>соответствует, если все критерии оценивания выполнены</t>
    </r>
  </si>
  <si>
    <r>
      <t xml:space="preserve">2.2.21. Основы безопасности жизнедеятельности: </t>
    </r>
    <r>
      <rPr>
        <i/>
        <sz val="9"/>
        <color indexed="10"/>
        <rFont val="Times New Roman"/>
        <family val="1"/>
        <charset val="204"/>
      </rPr>
      <t>соответствует, если все критерии оценивания выполнены</t>
    </r>
  </si>
  <si>
    <r>
      <t>2.2.22. Основы духовно-нравственной культуры народов России</t>
    </r>
    <r>
      <rPr>
        <b/>
        <sz val="12"/>
        <color rgb="FF0070C0"/>
        <rFont val="Times New Roman"/>
        <family val="1"/>
        <charset val="204"/>
      </rPr>
      <t>*</t>
    </r>
    <r>
      <rPr>
        <b/>
        <sz val="12"/>
        <color indexed="8"/>
        <rFont val="Times New Roman"/>
        <family val="1"/>
        <charset val="204"/>
      </rPr>
      <t xml:space="preserve">: </t>
    </r>
    <r>
      <rPr>
        <i/>
        <sz val="9"/>
        <color indexed="10"/>
        <rFont val="Times New Roman"/>
        <family val="1"/>
        <charset val="204"/>
      </rPr>
      <t xml:space="preserve">соответствует, если все критерии оценивания выполнены  </t>
    </r>
    <r>
      <rPr>
        <i/>
        <sz val="9"/>
        <color rgb="FF0070C0"/>
        <rFont val="Times New Roman"/>
        <family val="1"/>
        <charset val="204"/>
      </rPr>
      <t>* - при реализации предмета в части реализуемой по выбору участников образовательных отношений ставится - 1 балл, при реализации данного предмета в интеграции с другими предметами ставится - 0,5 баллов, при реализации через внеурочную деятельность - ячейка не заполняется</t>
    </r>
  </si>
  <si>
    <t>духовно-нравственное</t>
  </si>
  <si>
    <t>социальное</t>
  </si>
  <si>
    <t>общеинтеллектуальное</t>
  </si>
  <si>
    <t>общекультурное</t>
  </si>
  <si>
    <t xml:space="preserve">спортивно-оздоровительное </t>
  </si>
  <si>
    <t>направления внеурочной деятельности:</t>
  </si>
  <si>
    <r>
      <t xml:space="preserve">2.3. Структура программ курсов внеурочной деятельности, разработанная по усмотрению образовательной организации: </t>
    </r>
    <r>
      <rPr>
        <sz val="12"/>
        <color rgb="FFFF0000"/>
        <rFont val="Times New Roman"/>
        <family val="1"/>
        <charset val="204"/>
      </rPr>
      <t>оценивается как соответствующий требованиям ФГОС общего образования при условии соответствия структуры программ всех направлений внеурочной деятельности</t>
    </r>
  </si>
  <si>
    <r>
      <t>–</t>
    </r>
    <r>
      <rPr>
        <sz val="7"/>
        <color indexed="8"/>
        <rFont val="Times New Roman"/>
        <family val="1"/>
        <charset val="204"/>
      </rPr>
      <t xml:space="preserve">   </t>
    </r>
    <r>
      <rPr>
        <sz val="12"/>
        <color indexed="8"/>
        <rFont val="Times New Roman"/>
        <family val="1"/>
        <charset val="204"/>
      </rPr>
      <t>тематическое планирование;</t>
    </r>
  </si>
  <si>
    <r>
      <t>–</t>
    </r>
    <r>
      <rPr>
        <sz val="7"/>
        <color indexed="8"/>
        <rFont val="Times New Roman"/>
        <family val="1"/>
        <charset val="204"/>
      </rPr>
      <t xml:space="preserve">   </t>
    </r>
    <r>
      <rPr>
        <sz val="12"/>
        <color indexed="8"/>
        <rFont val="Times New Roman"/>
        <family val="1"/>
        <charset val="204"/>
      </rPr>
      <t>укажите названия курсов внеурочной деятельности в данном направлении.</t>
    </r>
  </si>
  <si>
    <r>
      <t>–</t>
    </r>
    <r>
      <rPr>
        <sz val="7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этапы организации работы в системе социального воспитания в рамках образовательной организации, совместной деятельности образовательной  организации с предприятиями, общественными организациями, в том числе с системой дополнительного образования;</t>
    </r>
  </si>
  <si>
    <r>
      <t>–</t>
    </r>
    <r>
      <rPr>
        <sz val="7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описание деятельности образовательной организации в области непрерывного экологического здоровьесберегающего образования обучающихся;</t>
    </r>
  </si>
  <si>
    <r>
      <t>–</t>
    </r>
    <r>
      <rPr>
        <sz val="7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цели и задачи коррекционной работы с обучающимися при получении основного общего образования;</t>
    </r>
  </si>
  <si>
    <r>
      <t>–</t>
    </r>
    <r>
      <rPr>
        <sz val="7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механизм взаимодействия, предусматривающий общую целевую и единую стратегическую направленность работы с учетом вариативно-деятельностной тактики учителей, специалистов в области коррекционной и специальной педагогики, специальной психологии, медицинских работников организации, осуществляющей образовательную деятельность,  других образовательных организаций и институтов общества, реализующийся в единстве урочной, внеурочной и внешкольной деятельности;</t>
    </r>
  </si>
  <si>
    <r>
      <t>–</t>
    </r>
    <r>
      <rPr>
        <sz val="7"/>
        <color indexed="8"/>
        <rFont val="Times New Roman"/>
        <family val="1"/>
        <charset val="204"/>
      </rPr>
      <t xml:space="preserve">   </t>
    </r>
    <r>
      <rPr>
        <sz val="12"/>
        <color indexed="8"/>
        <rFont val="Times New Roman"/>
        <family val="1"/>
        <charset val="204"/>
      </rPr>
      <t>родной язык и родная литература;</t>
    </r>
  </si>
  <si>
    <r>
      <t xml:space="preserve">3.3. Перечень обязательных предметов обязательной предметной области «Русский язык и литература»: </t>
    </r>
    <r>
      <rPr>
        <i/>
        <sz val="9"/>
        <color indexed="10"/>
        <rFont val="Times New Roman"/>
        <family val="1"/>
        <charset val="204"/>
      </rPr>
      <t>соответствует, если все критерии оценивания выполнены</t>
    </r>
  </si>
  <si>
    <r>
      <t>–</t>
    </r>
    <r>
      <rPr>
        <sz val="7"/>
        <color indexed="8"/>
        <rFont val="Times New Roman"/>
        <family val="1"/>
        <charset val="204"/>
      </rPr>
      <t xml:space="preserve">   </t>
    </r>
    <r>
      <rPr>
        <sz val="12"/>
        <color indexed="8"/>
        <rFont val="Times New Roman"/>
        <family val="1"/>
        <charset val="204"/>
      </rPr>
      <t>иностранный язык;</t>
    </r>
  </si>
  <si>
    <r>
      <t>–</t>
    </r>
    <r>
      <rPr>
        <sz val="7"/>
        <color indexed="8"/>
        <rFont val="Times New Roman"/>
        <family val="1"/>
        <charset val="204"/>
      </rPr>
      <t xml:space="preserve">   </t>
    </r>
    <r>
      <rPr>
        <sz val="12"/>
        <color indexed="8"/>
        <rFont val="Times New Roman"/>
        <family val="1"/>
        <charset val="204"/>
      </rPr>
      <t>русский язык;</t>
    </r>
  </si>
  <si>
    <r>
      <t>–</t>
    </r>
    <r>
      <rPr>
        <sz val="7"/>
        <color indexed="8"/>
        <rFont val="Times New Roman"/>
        <family val="1"/>
        <charset val="204"/>
      </rPr>
      <t xml:space="preserve">   </t>
    </r>
    <r>
      <rPr>
        <sz val="12"/>
        <color indexed="8"/>
        <rFont val="Times New Roman"/>
        <family val="1"/>
        <charset val="204"/>
      </rPr>
      <t>родной язык  (заполняется при наличии в учебном плане);</t>
    </r>
  </si>
  <si>
    <r>
      <t>–</t>
    </r>
    <r>
      <rPr>
        <sz val="7"/>
        <color indexed="8"/>
        <rFont val="Times New Roman"/>
        <family val="1"/>
        <charset val="204"/>
      </rPr>
      <t xml:space="preserve">   </t>
    </r>
    <r>
      <rPr>
        <sz val="12"/>
        <color indexed="8"/>
        <rFont val="Times New Roman"/>
        <family val="1"/>
        <charset val="204"/>
      </rPr>
      <t>второй иностранный язык (учитывается при наличии в учебном плане);</t>
    </r>
  </si>
  <si>
    <t xml:space="preserve"> - чередование учебной деятельности (урочной и внеурочной)</t>
  </si>
  <si>
    <t>–  иностранные языки</t>
  </si>
  <si>
    <t>–  естественно-научные предметы;</t>
  </si>
  <si>
    <t>– литература;</t>
  </si>
  <si>
    <t>– родная литература  (заполняется при наличии в учебном плане);</t>
  </si>
  <si>
    <r>
      <t>–</t>
    </r>
    <r>
      <rPr>
        <sz val="7"/>
        <color indexed="8"/>
        <rFont val="Times New Roman"/>
        <family val="1"/>
        <charset val="204"/>
      </rPr>
      <t xml:space="preserve">   </t>
    </r>
    <r>
      <rPr>
        <sz val="12"/>
        <color indexed="8"/>
        <rFont val="Times New Roman"/>
        <family val="1"/>
        <charset val="204"/>
      </rPr>
      <t>формы организации,</t>
    </r>
  </si>
  <si>
    <r>
      <t>–</t>
    </r>
    <r>
      <rPr>
        <sz val="7"/>
        <color indexed="8"/>
        <rFont val="Times New Roman"/>
        <family val="1"/>
        <charset val="204"/>
      </rPr>
      <t xml:space="preserve">   </t>
    </r>
    <r>
      <rPr>
        <sz val="12"/>
        <color indexed="8"/>
        <rFont val="Times New Roman"/>
        <family val="1"/>
        <charset val="204"/>
      </rPr>
      <t>состав и структура направлений,</t>
    </r>
  </si>
  <si>
    <r>
      <t>–</t>
    </r>
    <r>
      <rPr>
        <sz val="7"/>
        <color indexed="8"/>
        <rFont val="Times New Roman"/>
        <family val="1"/>
        <charset val="204"/>
      </rPr>
      <t xml:space="preserve">   </t>
    </r>
    <r>
      <rPr>
        <sz val="12"/>
        <color indexed="8"/>
        <rFont val="Times New Roman"/>
        <family val="1"/>
        <charset val="204"/>
      </rPr>
      <t>описание имеющихся условий: кадровых, психолого-педагогических, финансовых, материально-технических, информационно-методических;</t>
    </r>
  </si>
  <si>
    <r>
      <t>–</t>
    </r>
    <r>
      <rPr>
        <sz val="7"/>
        <color indexed="8"/>
        <rFont val="Times New Roman"/>
        <family val="1"/>
        <charset val="204"/>
      </rPr>
      <t xml:space="preserve">   </t>
    </r>
    <r>
      <rPr>
        <sz val="12"/>
        <color indexed="8"/>
        <rFont val="Times New Roman"/>
        <family val="1"/>
        <charset val="204"/>
      </rPr>
      <t>обоснование необходимых изменений в имеющихся условиях в соответствии с приоритетами основной образовательной программы основного общего образования образовательной организации;</t>
    </r>
  </si>
  <si>
    <r>
      <t>–</t>
    </r>
    <r>
      <rPr>
        <sz val="7"/>
        <color indexed="8"/>
        <rFont val="Times New Roman"/>
        <family val="1"/>
        <charset val="204"/>
      </rPr>
      <t xml:space="preserve">   </t>
    </r>
    <r>
      <rPr>
        <sz val="12"/>
        <color indexed="8"/>
        <rFont val="Times New Roman"/>
        <family val="1"/>
        <charset val="204"/>
      </rPr>
      <t>контроль состояния системы условий.</t>
    </r>
  </si>
  <si>
    <r>
      <t xml:space="preserve">3.4. Перечень обязательных предметов обязательной предметной области «Родной язык и родная литература»: </t>
    </r>
    <r>
      <rPr>
        <i/>
        <sz val="9"/>
        <color indexed="10"/>
        <rFont val="Times New Roman"/>
        <family val="1"/>
        <charset val="204"/>
      </rPr>
      <t>соответствует, если все критерии оценивания выполнены</t>
    </r>
  </si>
  <si>
    <r>
      <t xml:space="preserve">3.5. Перечень обязательных предметов обязательной предметной области «Иностранные языки»: </t>
    </r>
    <r>
      <rPr>
        <i/>
        <sz val="9"/>
        <color indexed="10"/>
        <rFont val="Times New Roman"/>
        <family val="1"/>
        <charset val="204"/>
      </rPr>
      <t>соответствует, если все критерии оценивания выполнены</t>
    </r>
  </si>
  <si>
    <r>
      <t xml:space="preserve">3.6. Перечень обязательных предметов обязательной предметной области «Математика и информатика»: </t>
    </r>
    <r>
      <rPr>
        <i/>
        <sz val="9"/>
        <color indexed="10"/>
        <rFont val="Times New Roman"/>
        <family val="1"/>
        <charset val="204"/>
      </rPr>
      <t>соответствует, если все критерии оценивания выполнены</t>
    </r>
  </si>
  <si>
    <r>
      <t xml:space="preserve">3.7. Перечень обязательных предметов обязательной предметной области «Общественно-научные предметы»: </t>
    </r>
    <r>
      <rPr>
        <i/>
        <sz val="9"/>
        <color indexed="10"/>
        <rFont val="Times New Roman"/>
        <family val="1"/>
        <charset val="204"/>
      </rPr>
      <t>соответствует, если все критерии оценивания выполнены</t>
    </r>
  </si>
  <si>
    <r>
      <t>3.8. Перечень обязательных предметов обязательной предметной области «Основы духовно-нравственной культуры народов России»:</t>
    </r>
    <r>
      <rPr>
        <b/>
        <i/>
        <sz val="12"/>
        <color rgb="FFFF0000"/>
        <rFont val="Times New Roman"/>
        <family val="1"/>
        <charset val="204"/>
      </rPr>
      <t xml:space="preserve"> формы реализации данной предметной области должны быть отражены в пояснительной записке к учебному плану</t>
    </r>
  </si>
  <si>
    <r>
      <t xml:space="preserve">3.9. Перечень обязательных предметов обязательной предметной области «Естественно-научные предметы»: </t>
    </r>
    <r>
      <rPr>
        <i/>
        <sz val="9"/>
        <color indexed="10"/>
        <rFont val="Times New Roman"/>
        <family val="1"/>
        <charset val="204"/>
      </rPr>
      <t>соответствует, если все критерии оценивания выполнены</t>
    </r>
  </si>
  <si>
    <r>
      <t xml:space="preserve">3.10. Перечень обязательных предметов обязательной предметной области «Искусство»: </t>
    </r>
    <r>
      <rPr>
        <i/>
        <sz val="9"/>
        <color indexed="10"/>
        <rFont val="Times New Roman"/>
        <family val="1"/>
        <charset val="204"/>
      </rPr>
      <t>соответствует, если все критерии оценивания выполнены</t>
    </r>
  </si>
  <si>
    <r>
      <t>3.11. Перечень обязательных предметов обязательной предметной области «Технология":</t>
    </r>
    <r>
      <rPr>
        <b/>
        <i/>
        <sz val="9"/>
        <color indexed="8"/>
        <rFont val="Times New Roman"/>
        <family val="1"/>
        <charset val="204"/>
      </rPr>
      <t xml:space="preserve"> </t>
    </r>
    <r>
      <rPr>
        <i/>
        <sz val="9"/>
        <color rgb="FFFF0000"/>
        <rFont val="Times New Roman"/>
        <family val="1"/>
        <charset val="204"/>
      </rPr>
      <t>соответствует, если все критерии оценивания выполнены</t>
    </r>
  </si>
  <si>
    <r>
      <t>3.12. Перечень обязательных предметов обязательной предметной области «Физическая культура и основы безопасности жизнедеятельности»:</t>
    </r>
    <r>
      <rPr>
        <i/>
        <sz val="9"/>
        <color indexed="10"/>
        <rFont val="Times New Roman"/>
        <family val="1"/>
        <charset val="204"/>
      </rPr>
      <t xml:space="preserve"> соответствует, если все критерии оценивания выполнены</t>
    </r>
  </si>
  <si>
    <t>3.13. Объем учебных занятий за нормативный срок освоения ООП ООО: не менее 5267 часов и не более 6020 часов</t>
  </si>
  <si>
    <t>3.14. Календарный учебный график</t>
  </si>
  <si>
    <r>
      <t xml:space="preserve">3.15. План внеурочной деятельности: </t>
    </r>
    <r>
      <rPr>
        <i/>
        <sz val="9"/>
        <color indexed="10"/>
        <rFont val="Times New Roman"/>
        <family val="1"/>
        <charset val="204"/>
      </rPr>
      <t>соответствует, если все критерии оценивания выполнены</t>
    </r>
  </si>
  <si>
    <r>
      <t xml:space="preserve">3.16. Структура системы условий реализации ООП ООО: </t>
    </r>
    <r>
      <rPr>
        <i/>
        <sz val="9"/>
        <color indexed="10"/>
        <rFont val="Times New Roman"/>
        <family val="1"/>
        <charset val="204"/>
      </rPr>
      <t>соответствует, если все критерии оценивания выполнены</t>
    </r>
  </si>
  <si>
    <t>–  объем внеурочной деятельности на уровне основного общего образования (до 1750 часов за пять лет обучения) с учетом интересов обучающихся и возможностей организации осуществляющей образовательную деятельность.</t>
  </si>
  <si>
    <r>
      <t>–</t>
    </r>
    <r>
      <rPr>
        <sz val="7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направления деятельности по духовно-нравственному развитию, воспитанию и социализации, профессиональной ориентации обучающихся, здоровьесберегающей деятельности и формированию экологической культуры обучающихся, отражающие специфику образовательной организации, запросы участников образовательных отношений;</t>
    </r>
  </si>
  <si>
    <r>
      <t>–</t>
    </r>
    <r>
      <rPr>
        <sz val="7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критерии, показатели эффективности деятельности образовательной организации в части духовно-нравственного развития, воспитания и социализации обучающихся, формирования здорового и безопасного образа жизни и экологической культуры обучающихся (поведение на дорогах, в чрезвычайных ситуациях);</t>
    </r>
  </si>
  <si>
    <r>
      <t>–</t>
    </r>
    <r>
      <rPr>
        <sz val="7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модели организации работы по формированию экологически целесообразного, здорового и безопасного образа жизни, включающие в том числе рациональную организацию учебной деятельности и образовательной среды, физкультурно-спортивной и оздоровительной работы, профилактику употребления психоактивных веществ обучающимися, профилактику детского дорожно-транспортного травматизма, организацию системы просветительской и методической работы с участниками образовательных отношений;</t>
    </r>
  </si>
  <si>
    <r>
      <t>–</t>
    </r>
    <r>
      <rPr>
        <sz val="7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планируемые результаты формирования и развития компетентности обучающихся в области использования информационно-коммуникационных технологий, подготовки индивидуального проекта, выполняемого в образовательной деятельности в рамках одного предмета или на межпредметной основе;</t>
    </r>
  </si>
  <si>
    <t xml:space="preserve">·         Сетевое взаимодействие всех участников образовательных отношений </t>
  </si>
  <si>
    <t xml:space="preserve">·  Сетевое взаимодействие всех участников образовательных отношений </t>
  </si>
  <si>
    <t>·         Создание и редактирование электронных таблиц, текстов и презентаций</t>
  </si>
  <si>
    <t>·         Проведение различных видов и форм контроля знаний, умений и навыков, осуществление адаптивной подготовки к государственной (итоговой) аттестации</t>
  </si>
  <si>
    <t>·         Проведение различных видов и форм контроля теоретических знаний</t>
  </si>
  <si>
    <t>-        5 класса</t>
  </si>
  <si>
    <t>-        6 класса</t>
  </si>
  <si>
    <t>-        7 класса</t>
  </si>
  <si>
    <t>-        8 класса</t>
  </si>
  <si>
    <t>-        9 класса</t>
  </si>
  <si>
    <t>·  Безопасный доступ к печатным и электронным образовательным ресурсам, расположенным в открытом доступе и (или) в федеральных и региональных центрах информационно-образовательных ресурсов</t>
  </si>
  <si>
    <t>·  Создание и редактирование электронных таблиц, текстов и презентаций</t>
  </si>
  <si>
    <t xml:space="preserve">·  Возможность размещения, систематизирования и хранения материалов </t>
  </si>
  <si>
    <t>·  Планирование образовательного процесса и его ресурсного обеспечения</t>
  </si>
  <si>
    <t>·  Мониторинг и фиксацию хода и результатов образовательного процесса</t>
  </si>
  <si>
    <t>·  Мониторинг здоровья обучающихся</t>
  </si>
  <si>
    <t>·  Современные процедуры создания, поиска, сбора, анализа, обработки, хранения и представления информации</t>
  </si>
  <si>
    <t>·         Управление образовательной деятельностью</t>
  </si>
  <si>
    <t>·         Возможность размещения, систематизирования и хранения материалов образовательной деятельности</t>
  </si>
  <si>
    <t xml:space="preserve">I.Материально техническое обеспечение образовательной деятельности </t>
  </si>
  <si>
    <t xml:space="preserve">I.                   Материально техническое обеспечение образовательной деятельности </t>
  </si>
  <si>
    <t>·         Проведение мониторинга и фиксацию хода образовательной деятельности и результатов освоения основной образовательной программы общего образования</t>
  </si>
  <si>
    <t>1.1.Комплекты учебников, включенных в федеральный перечень учебников, рекомендованных к использованию в образовательной деятельности в соответствии с утвержденным в образовательной организации учебно-методическим комплексом</t>
  </si>
  <si>
    <t>·  Информационно-методическую поддержку образовательной деятельности</t>
  </si>
  <si>
    <t>·  Дистанционное взаимодействие всех участников образовательных отношений, в том числе в рамках дистанционного образования</t>
  </si>
  <si>
    <t>·  Дистанционное взаимодействие образовательной организации с другими организациями социальной сферы</t>
  </si>
  <si>
    <t>Рабочие программы учебных предметов, курсов. Биология, как часть основной образовательной программы основного общего образования образовательной организации</t>
  </si>
  <si>
    <t>Рабочие программы учебных предметов, курсов. География, как часть основной образовательной программы основного общего образования образовательной организации</t>
  </si>
  <si>
    <t>Рабочие программы учебных предметов, курсов. Химия; как часть основной образовательной программы основного общего образования образовательной организации.</t>
  </si>
  <si>
    <t>Рабочие программы учебных предметов, курсов. Физика, как часть основной образовательной программы основного общего образования образовательной организации</t>
  </si>
  <si>
    <t>Рабочие программы учебных предметов, курсов. Русский язык (как часть основной образовательной программы основного общего образования образовательной организации).</t>
  </si>
  <si>
    <t>Рабочие программы учебных предметов, курсов. Литература (как часть основной образовательной программы основного общего образования образовательной организации).</t>
  </si>
  <si>
    <t>Рабочие программы учебных предметов, курсов. Иностранный язык, как часть основной образовательной программы основного общего образования образовательной организации</t>
  </si>
  <si>
    <t>Рабочие программы учебных предметов, курсов. История, как часть основной образовательной программы основного общего образования образовательной организации.</t>
  </si>
  <si>
    <t>Рабочие программы учебных предметов, курсов. Обществознание, как часть основной образовательной программы основного общего образования образовательной организации.</t>
  </si>
  <si>
    <t>Рабочие программы учебных предметов, курсов. Основы духовно-нравственной культуры народов России, как часть основной образовательной программы основного общего образования образовательной организации.</t>
  </si>
  <si>
    <t>Рабочие программы учебных предметов, курсов. Математика, как часть основной образовательной программы основного общего образования образовательной организации.</t>
  </si>
  <si>
    <t>Рабочие программы учебных предметов, курсов. Алгебра, как часть основной образовательной программы основного общего образования образовательной организации.</t>
  </si>
  <si>
    <t>Рабочие программы учебных предметов, курсов. Геометрия, как часть основной образовательной программы основного общего образования образовательной организации.</t>
  </si>
  <si>
    <t>Рабочие программы учебных предметов, курсов. Информатика и ИКТ (как часть основной образовательной программы основного общего образования образовательной организации).</t>
  </si>
  <si>
    <t>Рабочие программы учебных предметов, курсов. Музыка, как часть основной образовательной программы основного общего образования образовательной организации.</t>
  </si>
  <si>
    <t>Рабочие программы учебных предметов, курсов. Изобразительное искусство, как часть основной образовательной программы основного общего образования образовательной организации.</t>
  </si>
  <si>
    <t>Рабочие программы учебных предметов, курсов. Технология, как часть основной образовательной программы основного общего образования образовательной организации (девочки).</t>
  </si>
  <si>
    <t>Рабочие программы учебных предметов, курсов. Технология, как часть основной образовательной программы основного общего образования образовательной организации (мальчики).</t>
  </si>
  <si>
    <t>Рабочие программы учебных предметов, курсов. Основы безопасности и жизнедеятельности , как часть основной образовательной программы основного общего образования образовательной организации.</t>
  </si>
  <si>
    <t>Рабочие программы учебных предметов, курсов. Физическая культура, как часть основной образовательной программы основного общего образования образовательной организации.</t>
  </si>
  <si>
    <t>Нормативно-правовое и финансово-экономическое обеспечение реализации  ФГОС ООО (институциональный уровень)</t>
  </si>
  <si>
    <t>Кадровое и психолого-педагогическое обеспечение реализации  ФГОС ООО</t>
  </si>
  <si>
    <t>Материально-техническое, информационно-методическое обеспечение реализации  ФГОС ООО</t>
  </si>
  <si>
    <t>Содержательные условия реализации  ФГОС ООО</t>
  </si>
  <si>
    <t>Таблица 3. ИНФОРМАЦИЯ ОБ ЭФФЕКТИВНОМ ПЕДАГОГИЧЕСКОМ ОПЫТЕ ПО РЕАЛИЗАЦИИ ФГОС ООО В ОБРАЗОВАТЕЛЬНОЙ ОРГАНИЗАЦИИ</t>
  </si>
  <si>
    <t>Таблица 1. Сводная информация по результатам мониторинга сформированности условий реализации  ФГОС ООО в общеобразовательной организации</t>
  </si>
  <si>
    <t>Оценочно-уровневая шкала определения уровня сформированности условий реализации  ФГОС ОО в общеобразовательной организации</t>
  </si>
  <si>
    <t>Критерий 3. "Материально-техническое, информационное и учебно-методическое обеспечение реализации   ФГОС ООО "</t>
  </si>
  <si>
    <t>Критерий 2. "Кадровые и психолого-педагогические условия реализации  ФГОС ООО"</t>
  </si>
  <si>
    <t>Критерий 1. "Нормативно-правовые и финансово-экономические условия реализации  ФГОС ООО "</t>
  </si>
  <si>
    <t>Наименование общеобразовательной организации</t>
  </si>
  <si>
    <t>1.4. Наличие Положения(-ий) о формах самоуправления образовательной организации, обеспечивающих государственно-общественный характер управления разработкой и реализацией основной образовательной программы основного общего образования общеобразовательной организации</t>
  </si>
  <si>
    <t>Информационно-образовательная среда (ИОС) общеобразовательной организации в части общешкольного оснащения</t>
  </si>
  <si>
    <t>1.11. Наличие должностных инструкций работников ОО, обеспечивающих введение ФГОС ООО, разработанных в соответствие с приказом Минсоцздравразвития России от 26.08.2010г. № 761н (в редакции от 31 мая 2011 г)</t>
  </si>
  <si>
    <t xml:space="preserve">предметная область может быть реализована через: 
-  часть  учебного плана по выбору участников образовательных отношений,
- инеграцию с другими предметами учебного плана,
- внеурочную деятельность в ОО </t>
  </si>
  <si>
    <t>II Структурированность ООП основного общего образования (мак. балл - 24 )</t>
  </si>
  <si>
    <t>МАОУ "СОШ № 8 г. Челябинска"</t>
  </si>
  <si>
    <t>"Проектная деятельность", "Основы естествознания"</t>
  </si>
  <si>
    <t>Не у всех учебников имеются электронные приложения</t>
  </si>
  <si>
    <t>Поэтаный закуп учебников</t>
  </si>
  <si>
    <t>ФГОС рекализуется только в 5-6 классах, учебники на 7-9 класс еще не закупались</t>
  </si>
  <si>
    <t>Программа курса внеурочной деятельности "Проектная деятельность"</t>
  </si>
  <si>
    <t>Программа позволяет реализовать  компетентностный, личностно-ориентированный, деятельностный подходы за счет создания условий для успешного освоения обучающимися основ проектно-исследовательской деятельности</t>
  </si>
  <si>
    <t>Учителя технологии</t>
  </si>
  <si>
    <t>Гончаренко Зульфия Адиковна, МАОУ "СОШ № 8 г.Челябинска", учитель технологии</t>
  </si>
  <si>
    <t>"Вокруг тебя - мир"</t>
  </si>
  <si>
    <t>"Час игры"</t>
  </si>
  <si>
    <t>"Хочу знать", "ОИиГКЗпВПвЗ", "Психокоррекционные занятия"</t>
  </si>
  <si>
    <t xml:space="preserve"> "Наглядная геометрия", "За страницами учебника математики"</t>
  </si>
  <si>
    <t>"Содержательные условия реализации   ФГОС ООО"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</si>
</sst>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5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i/>
      <sz val="9"/>
      <color indexed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i/>
      <sz val="9"/>
      <color indexed="1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b/>
      <i/>
      <u/>
      <sz val="12"/>
      <color indexed="1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9"/>
      <color rgb="FF0070C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i/>
      <sz val="9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49998474074526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7">
    <xf numFmtId="0" fontId="0" fillId="0" borderId="0" xfId="0"/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justify"/>
    </xf>
    <xf numFmtId="0" fontId="7" fillId="0" borderId="2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1" fillId="9" borderId="1" xfId="0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49" fontId="7" fillId="12" borderId="5" xfId="0" applyNumberFormat="1" applyFont="1" applyFill="1" applyBorder="1" applyAlignment="1">
      <alignment horizontal="center" vertical="top" wrapText="1"/>
    </xf>
    <xf numFmtId="49" fontId="7" fillId="12" borderId="10" xfId="0" applyNumberFormat="1" applyFont="1" applyFill="1" applyBorder="1" applyAlignment="1">
      <alignment horizontal="center" vertical="top" wrapText="1"/>
    </xf>
    <xf numFmtId="0" fontId="6" fillId="12" borderId="17" xfId="0" applyFont="1" applyFill="1" applyBorder="1" applyAlignment="1">
      <alignment wrapText="1"/>
    </xf>
    <xf numFmtId="0" fontId="7" fillId="0" borderId="2" xfId="0" applyFont="1" applyBorder="1" applyAlignment="1">
      <alignment vertical="top" wrapText="1"/>
    </xf>
    <xf numFmtId="0" fontId="1" fillId="6" borderId="10" xfId="0" applyFont="1" applyFill="1" applyBorder="1" applyAlignment="1">
      <alignment horizontal="left" vertical="top" wrapText="1"/>
    </xf>
    <xf numFmtId="49" fontId="7" fillId="14" borderId="5" xfId="0" applyNumberFormat="1" applyFont="1" applyFill="1" applyBorder="1" applyAlignment="1">
      <alignment horizontal="center" vertical="top" wrapText="1"/>
    </xf>
    <xf numFmtId="49" fontId="7" fillId="14" borderId="10" xfId="0" applyNumberFormat="1" applyFont="1" applyFill="1" applyBorder="1" applyAlignment="1">
      <alignment horizontal="center" vertical="top" wrapText="1"/>
    </xf>
    <xf numFmtId="49" fontId="7" fillId="13" borderId="5" xfId="0" applyNumberFormat="1" applyFont="1" applyFill="1" applyBorder="1" applyAlignment="1">
      <alignment horizontal="center" vertical="top" wrapText="1"/>
    </xf>
    <xf numFmtId="49" fontId="7" fillId="13" borderId="10" xfId="0" applyNumberFormat="1" applyFont="1" applyFill="1" applyBorder="1" applyAlignment="1">
      <alignment horizontal="center" vertical="top" wrapText="1"/>
    </xf>
    <xf numFmtId="0" fontId="6" fillId="13" borderId="22" xfId="0" applyFont="1" applyFill="1" applyBorder="1" applyAlignment="1">
      <alignment wrapText="1"/>
    </xf>
    <xf numFmtId="0" fontId="12" fillId="14" borderId="17" xfId="0" applyFont="1" applyFill="1" applyBorder="1" applyAlignment="1">
      <alignment wrapText="1"/>
    </xf>
    <xf numFmtId="0" fontId="1" fillId="0" borderId="0" xfId="0" applyFont="1"/>
    <xf numFmtId="0" fontId="1" fillId="0" borderId="0" xfId="0" applyFont="1" applyAlignment="1">
      <alignment horizontal="justify"/>
    </xf>
    <xf numFmtId="0" fontId="1" fillId="0" borderId="2" xfId="0" applyFont="1" applyBorder="1"/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10" borderId="5" xfId="0" applyFont="1" applyFill="1" applyBorder="1" applyAlignment="1">
      <alignment horizontal="center" vertical="top" wrapText="1"/>
    </xf>
    <xf numFmtId="0" fontId="1" fillId="11" borderId="1" xfId="0" applyFont="1" applyFill="1" applyBorder="1" applyAlignment="1">
      <alignment horizontal="center" vertical="top" wrapText="1"/>
    </xf>
    <xf numFmtId="0" fontId="1" fillId="11" borderId="5" xfId="0" applyFont="1" applyFill="1" applyBorder="1" applyAlignment="1">
      <alignment horizontal="center" vertical="top" wrapText="1"/>
    </xf>
    <xf numFmtId="0" fontId="1" fillId="11" borderId="2" xfId="0" applyFont="1" applyFill="1" applyBorder="1" applyAlignment="1">
      <alignment horizontal="center" vertical="center" wrapText="1"/>
    </xf>
    <xf numFmtId="0" fontId="1" fillId="11" borderId="5" xfId="0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top" wrapText="1"/>
    </xf>
    <xf numFmtId="0" fontId="2" fillId="0" borderId="0" xfId="0" applyFont="1"/>
    <xf numFmtId="0" fontId="1" fillId="11" borderId="9" xfId="0" applyFont="1" applyFill="1" applyBorder="1" applyAlignment="1">
      <alignment horizontal="left" vertical="top" wrapText="1"/>
    </xf>
    <xf numFmtId="0" fontId="1" fillId="11" borderId="10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justify" vertical="top" wrapText="1"/>
    </xf>
    <xf numFmtId="0" fontId="0" fillId="0" borderId="10" xfId="0" applyBorder="1" applyAlignment="1">
      <alignment horizontal="justify" vertical="top" wrapText="1"/>
    </xf>
    <xf numFmtId="0" fontId="0" fillId="0" borderId="0" xfId="0" applyAlignment="1">
      <alignment wrapText="1"/>
    </xf>
    <xf numFmtId="0" fontId="6" fillId="12" borderId="9" xfId="0" applyFont="1" applyFill="1" applyBorder="1" applyAlignment="1">
      <alignment horizontal="center" vertical="top" wrapText="1"/>
    </xf>
    <xf numFmtId="0" fontId="20" fillId="0" borderId="42" xfId="0" applyFont="1" applyBorder="1" applyAlignment="1" applyProtection="1">
      <alignment horizontal="center" vertical="center"/>
      <protection hidden="1"/>
    </xf>
    <xf numFmtId="0" fontId="20" fillId="0" borderId="34" xfId="0" applyFont="1" applyBorder="1" applyAlignment="1" applyProtection="1">
      <alignment horizontal="center" vertical="center"/>
      <protection hidden="1"/>
    </xf>
    <xf numFmtId="0" fontId="20" fillId="0" borderId="35" xfId="0" applyFont="1" applyBorder="1" applyAlignment="1" applyProtection="1">
      <alignment horizontal="center" vertical="center"/>
      <protection hidden="1"/>
    </xf>
    <xf numFmtId="0" fontId="20" fillId="0" borderId="36" xfId="0" applyFont="1" applyBorder="1" applyAlignment="1" applyProtection="1">
      <alignment horizontal="center" vertical="center"/>
      <protection hidden="1"/>
    </xf>
    <xf numFmtId="0" fontId="20" fillId="0" borderId="37" xfId="0" applyFont="1" applyBorder="1" applyAlignment="1" applyProtection="1">
      <alignment horizontal="center" vertical="center"/>
      <protection hidden="1"/>
    </xf>
    <xf numFmtId="0" fontId="20" fillId="0" borderId="41" xfId="0" applyFont="1" applyBorder="1" applyAlignment="1" applyProtection="1">
      <alignment horizontal="center" vertical="center"/>
      <protection hidden="1"/>
    </xf>
    <xf numFmtId="0" fontId="20" fillId="0" borderId="38" xfId="0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top" wrapText="1"/>
    </xf>
    <xf numFmtId="0" fontId="0" fillId="0" borderId="24" xfId="0" applyBorder="1"/>
    <xf numFmtId="0" fontId="6" fillId="0" borderId="24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 vertical="top" wrapText="1"/>
    </xf>
    <xf numFmtId="0" fontId="0" fillId="0" borderId="50" xfId="0" applyBorder="1"/>
    <xf numFmtId="0" fontId="1" fillId="6" borderId="34" xfId="0" applyFont="1" applyFill="1" applyBorder="1" applyAlignment="1">
      <alignment horizontal="center" vertical="center" wrapText="1"/>
    </xf>
    <xf numFmtId="0" fontId="1" fillId="6" borderId="37" xfId="0" applyFont="1" applyFill="1" applyBorder="1" applyAlignment="1">
      <alignment horizontal="center" vertical="center" wrapText="1"/>
    </xf>
    <xf numFmtId="0" fontId="2" fillId="17" borderId="34" xfId="0" applyFont="1" applyFill="1" applyBorder="1" applyAlignment="1">
      <alignment horizontal="center" vertical="center" wrapText="1"/>
    </xf>
    <xf numFmtId="0" fontId="21" fillId="17" borderId="39" xfId="0" applyFont="1" applyFill="1" applyBorder="1"/>
    <xf numFmtId="0" fontId="1" fillId="6" borderId="43" xfId="0" applyFont="1" applyFill="1" applyBorder="1" applyAlignment="1">
      <alignment horizontal="left" vertical="top" wrapText="1"/>
    </xf>
    <xf numFmtId="0" fontId="21" fillId="17" borderId="40" xfId="0" applyFont="1" applyFill="1" applyBorder="1" applyAlignment="1">
      <alignment wrapText="1"/>
    </xf>
    <xf numFmtId="0" fontId="2" fillId="17" borderId="35" xfId="0" applyFont="1" applyFill="1" applyBorder="1" applyAlignment="1">
      <alignment horizontal="center" vertical="center" wrapText="1"/>
    </xf>
    <xf numFmtId="2" fontId="1" fillId="6" borderId="9" xfId="0" applyNumberFormat="1" applyFont="1" applyFill="1" applyBorder="1" applyAlignment="1">
      <alignment horizontal="center" vertical="center" wrapText="1"/>
    </xf>
    <xf numFmtId="2" fontId="6" fillId="17" borderId="2" xfId="0" applyNumberFormat="1" applyFont="1" applyFill="1" applyBorder="1" applyAlignment="1">
      <alignment vertical="top" wrapText="1"/>
    </xf>
    <xf numFmtId="2" fontId="1" fillId="6" borderId="28" xfId="0" applyNumberFormat="1" applyFont="1" applyFill="1" applyBorder="1" applyAlignment="1">
      <alignment horizontal="center" vertical="center" wrapText="1"/>
    </xf>
    <xf numFmtId="2" fontId="1" fillId="6" borderId="40" xfId="0" applyNumberFormat="1" applyFont="1" applyFill="1" applyBorder="1" applyAlignment="1">
      <alignment horizontal="center" vertical="center" wrapText="1"/>
    </xf>
    <xf numFmtId="2" fontId="1" fillId="6" borderId="2" xfId="0" applyNumberFormat="1" applyFont="1" applyFill="1" applyBorder="1" applyAlignment="1">
      <alignment horizontal="center" vertical="center" wrapText="1"/>
    </xf>
    <xf numFmtId="0" fontId="6" fillId="17" borderId="25" xfId="0" applyFont="1" applyFill="1" applyBorder="1" applyAlignment="1">
      <alignment horizontal="left" vertical="top" wrapText="1"/>
    </xf>
    <xf numFmtId="0" fontId="1" fillId="6" borderId="41" xfId="0" applyFont="1" applyFill="1" applyBorder="1" applyAlignment="1">
      <alignment horizontal="left" vertical="top" wrapText="1"/>
    </xf>
    <xf numFmtId="0" fontId="6" fillId="17" borderId="38" xfId="0" applyFont="1" applyFill="1" applyBorder="1" applyAlignment="1">
      <alignment horizontal="left" vertical="top" wrapText="1"/>
    </xf>
    <xf numFmtId="0" fontId="6" fillId="17" borderId="32" xfId="0" applyFont="1" applyFill="1" applyBorder="1" applyAlignment="1">
      <alignment horizontal="left" vertical="top" wrapText="1"/>
    </xf>
    <xf numFmtId="0" fontId="12" fillId="18" borderId="2" xfId="0" applyFont="1" applyFill="1" applyBorder="1" applyAlignment="1">
      <alignment horizontal="left" vertical="top" wrapText="1"/>
    </xf>
    <xf numFmtId="0" fontId="23" fillId="20" borderId="5" xfId="0" applyFont="1" applyFill="1" applyBorder="1" applyAlignment="1">
      <alignment horizontal="left" vertical="top" wrapText="1"/>
    </xf>
    <xf numFmtId="49" fontId="6" fillId="12" borderId="10" xfId="0" applyNumberFormat="1" applyFont="1" applyFill="1" applyBorder="1" applyAlignment="1">
      <alignment horizontal="left" vertical="top" wrapText="1"/>
    </xf>
    <xf numFmtId="0" fontId="14" fillId="0" borderId="0" xfId="0" applyFont="1"/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7" fillId="12" borderId="23" xfId="0" applyFont="1" applyFill="1" applyBorder="1" applyAlignment="1">
      <alignment horizontal="center" vertical="top" wrapText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left" vertical="top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2" fillId="4" borderId="7" xfId="0" applyFont="1" applyFill="1" applyBorder="1" applyAlignment="1" applyProtection="1">
      <alignment vertical="top" wrapText="1"/>
      <protection hidden="1"/>
    </xf>
    <xf numFmtId="0" fontId="2" fillId="4" borderId="2" xfId="0" applyFont="1" applyFill="1" applyBorder="1" applyAlignment="1" applyProtection="1">
      <alignment horizontal="center" vertical="top" wrapText="1"/>
      <protection hidden="1"/>
    </xf>
    <xf numFmtId="0" fontId="8" fillId="3" borderId="16" xfId="0" applyFont="1" applyFill="1" applyBorder="1" applyAlignment="1" applyProtection="1">
      <alignment vertical="top" wrapText="1"/>
      <protection hidden="1"/>
    </xf>
    <xf numFmtId="0" fontId="8" fillId="3" borderId="18" xfId="0" applyFont="1" applyFill="1" applyBorder="1" applyAlignment="1" applyProtection="1">
      <alignment horizontal="center" vertical="center"/>
      <protection hidden="1"/>
    </xf>
    <xf numFmtId="0" fontId="8" fillId="3" borderId="20" xfId="0" applyFont="1" applyFill="1" applyBorder="1" applyAlignment="1" applyProtection="1">
      <alignment horizontal="center" vertical="center" wrapText="1"/>
      <protection hidden="1"/>
    </xf>
    <xf numFmtId="0" fontId="8" fillId="3" borderId="19" xfId="0" applyFont="1" applyFill="1" applyBorder="1" applyAlignment="1" applyProtection="1">
      <alignment horizontal="center" vertical="center" wrapText="1"/>
      <protection hidden="1"/>
    </xf>
    <xf numFmtId="0" fontId="1" fillId="7" borderId="4" xfId="0" applyFont="1" applyFill="1" applyBorder="1" applyAlignment="1" applyProtection="1">
      <alignment vertical="top" wrapText="1"/>
      <protection hidden="1"/>
    </xf>
    <xf numFmtId="0" fontId="2" fillId="4" borderId="12" xfId="0" applyFont="1" applyFill="1" applyBorder="1" applyAlignment="1" applyProtection="1">
      <alignment horizontal="center" vertical="top" wrapText="1"/>
      <protection hidden="1"/>
    </xf>
    <xf numFmtId="0" fontId="7" fillId="8" borderId="14" xfId="0" applyFont="1" applyFill="1" applyBorder="1" applyAlignment="1" applyProtection="1">
      <alignment wrapText="1"/>
      <protection hidden="1"/>
    </xf>
    <xf numFmtId="0" fontId="7" fillId="8" borderId="21" xfId="0" applyFont="1" applyFill="1" applyBorder="1" applyAlignment="1" applyProtection="1">
      <alignment vertical="top" wrapText="1"/>
      <protection hidden="1"/>
    </xf>
    <xf numFmtId="0" fontId="1" fillId="8" borderId="14" xfId="0" applyFont="1" applyFill="1" applyBorder="1" applyAlignment="1" applyProtection="1">
      <alignment horizontal="center" vertical="center" wrapText="1"/>
      <protection hidden="1"/>
    </xf>
    <xf numFmtId="0" fontId="2" fillId="8" borderId="14" xfId="0" applyFont="1" applyFill="1" applyBorder="1" applyAlignment="1" applyProtection="1">
      <alignment horizontal="center" vertical="center" wrapText="1"/>
      <protection hidden="1"/>
    </xf>
    <xf numFmtId="2" fontId="1" fillId="8" borderId="21" xfId="0" applyNumberFormat="1" applyFont="1" applyFill="1" applyBorder="1" applyAlignment="1" applyProtection="1">
      <alignment horizontal="center" vertical="center" wrapText="1"/>
      <protection hidden="1"/>
    </xf>
    <xf numFmtId="0" fontId="1" fillId="12" borderId="2" xfId="0" applyFont="1" applyFill="1" applyBorder="1" applyAlignment="1" applyProtection="1">
      <alignment horizontal="center" vertical="top" wrapText="1"/>
      <protection hidden="1"/>
    </xf>
    <xf numFmtId="0" fontId="17" fillId="3" borderId="4" xfId="0" applyFont="1" applyFill="1" applyBorder="1" applyAlignment="1" applyProtection="1">
      <alignment horizontal="left" vertical="top" wrapText="1"/>
      <protection hidden="1"/>
    </xf>
    <xf numFmtId="0" fontId="2" fillId="5" borderId="12" xfId="0" applyFont="1" applyFill="1" applyBorder="1" applyAlignment="1" applyProtection="1">
      <alignment horizontal="center" vertical="top" wrapText="1"/>
      <protection hidden="1"/>
    </xf>
    <xf numFmtId="0" fontId="7" fillId="8" borderId="15" xfId="0" applyFont="1" applyFill="1" applyBorder="1" applyAlignment="1" applyProtection="1">
      <alignment wrapText="1"/>
      <protection hidden="1"/>
    </xf>
    <xf numFmtId="0" fontId="7" fillId="8" borderId="15" xfId="0" applyFont="1" applyFill="1" applyBorder="1" applyAlignment="1" applyProtection="1">
      <alignment vertical="top" wrapText="1"/>
      <protection hidden="1"/>
    </xf>
    <xf numFmtId="0" fontId="1" fillId="8" borderId="15" xfId="0" applyFont="1" applyFill="1" applyBorder="1" applyAlignment="1" applyProtection="1">
      <alignment horizontal="center" vertical="center" wrapText="1"/>
      <protection hidden="1"/>
    </xf>
    <xf numFmtId="0" fontId="2" fillId="8" borderId="15" xfId="0" applyFont="1" applyFill="1" applyBorder="1" applyAlignment="1" applyProtection="1">
      <alignment horizontal="center" vertical="center" wrapText="1"/>
      <protection hidden="1"/>
    </xf>
    <xf numFmtId="0" fontId="17" fillId="6" borderId="4" xfId="0" applyFont="1" applyFill="1" applyBorder="1" applyAlignment="1" applyProtection="1">
      <alignment vertical="top" wrapText="1"/>
      <protection hidden="1"/>
    </xf>
    <xf numFmtId="0" fontId="2" fillId="6" borderId="12" xfId="0" applyFont="1" applyFill="1" applyBorder="1" applyAlignment="1" applyProtection="1">
      <alignment horizontal="center" vertical="top" wrapText="1"/>
      <protection hidden="1"/>
    </xf>
    <xf numFmtId="0" fontId="9" fillId="8" borderId="15" xfId="0" applyFont="1" applyFill="1" applyBorder="1" applyAlignment="1" applyProtection="1">
      <alignment horizontal="right" vertical="center" wrapText="1"/>
      <protection hidden="1"/>
    </xf>
    <xf numFmtId="0" fontId="1" fillId="0" borderId="4" xfId="0" applyFont="1" applyBorder="1" applyAlignment="1" applyProtection="1">
      <alignment vertical="top" wrapText="1"/>
      <protection hidden="1"/>
    </xf>
    <xf numFmtId="0" fontId="1" fillId="0" borderId="12" xfId="0" applyFont="1" applyBorder="1" applyAlignment="1" applyProtection="1">
      <alignment vertical="top" wrapText="1"/>
      <protection locked="0" hidden="1"/>
    </xf>
    <xf numFmtId="0" fontId="7" fillId="0" borderId="2" xfId="0" applyFont="1" applyBorder="1" applyAlignment="1" applyProtection="1">
      <alignment horizontal="center" vertical="top" wrapText="1"/>
      <protection hidden="1"/>
    </xf>
    <xf numFmtId="0" fontId="7" fillId="0" borderId="9" xfId="0" applyFont="1" applyBorder="1" applyAlignment="1" applyProtection="1">
      <alignment horizontal="center" vertical="top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49" fontId="7" fillId="14" borderId="5" xfId="0" applyNumberFormat="1" applyFont="1" applyFill="1" applyBorder="1" applyAlignment="1" applyProtection="1">
      <alignment horizontal="center" vertical="top" wrapText="1"/>
      <protection hidden="1"/>
    </xf>
    <xf numFmtId="49" fontId="7" fillId="14" borderId="10" xfId="0" applyNumberFormat="1" applyFont="1" applyFill="1" applyBorder="1" applyAlignment="1" applyProtection="1">
      <alignment horizontal="center" vertical="top" wrapText="1"/>
      <protection hidden="1"/>
    </xf>
    <xf numFmtId="0" fontId="7" fillId="14" borderId="10" xfId="0" applyFont="1" applyFill="1" applyBorder="1" applyAlignment="1" applyProtection="1">
      <alignment horizontal="center" vertical="top" wrapText="1"/>
      <protection hidden="1"/>
    </xf>
    <xf numFmtId="49" fontId="7" fillId="12" borderId="5" xfId="0" applyNumberFormat="1" applyFont="1" applyFill="1" applyBorder="1" applyAlignment="1" applyProtection="1">
      <alignment horizontal="center" vertical="top" wrapText="1"/>
      <protection hidden="1"/>
    </xf>
    <xf numFmtId="49" fontId="7" fillId="12" borderId="10" xfId="0" applyNumberFormat="1" applyFont="1" applyFill="1" applyBorder="1" applyAlignment="1" applyProtection="1">
      <alignment horizontal="center" vertical="top" wrapText="1"/>
      <protection hidden="1"/>
    </xf>
    <xf numFmtId="0" fontId="7" fillId="12" borderId="10" xfId="0" applyFont="1" applyFill="1" applyBorder="1" applyAlignment="1" applyProtection="1">
      <alignment horizontal="center" vertical="top" wrapText="1"/>
      <protection hidden="1"/>
    </xf>
    <xf numFmtId="49" fontId="7" fillId="13" borderId="5" xfId="0" applyNumberFormat="1" applyFont="1" applyFill="1" applyBorder="1" applyAlignment="1" applyProtection="1">
      <alignment horizontal="center" vertical="top" wrapText="1"/>
      <protection hidden="1"/>
    </xf>
    <xf numFmtId="49" fontId="7" fillId="13" borderId="10" xfId="0" applyNumberFormat="1" applyFont="1" applyFill="1" applyBorder="1" applyAlignment="1" applyProtection="1">
      <alignment horizontal="center" vertical="top" wrapText="1"/>
      <protection hidden="1"/>
    </xf>
    <xf numFmtId="0" fontId="7" fillId="13" borderId="10" xfId="0" applyFont="1" applyFill="1" applyBorder="1" applyAlignment="1" applyProtection="1">
      <alignment horizontal="center" vertical="top" wrapText="1"/>
      <protection hidden="1"/>
    </xf>
    <xf numFmtId="0" fontId="17" fillId="3" borderId="4" xfId="0" applyFont="1" applyFill="1" applyBorder="1" applyAlignment="1" applyProtection="1">
      <alignment vertical="top" wrapText="1"/>
      <protection hidden="1"/>
    </xf>
    <xf numFmtId="0" fontId="1" fillId="5" borderId="12" xfId="0" applyFont="1" applyFill="1" applyBorder="1" applyAlignment="1" applyProtection="1">
      <alignment horizontal="center" vertical="top" wrapText="1"/>
      <protection hidden="1"/>
    </xf>
    <xf numFmtId="0" fontId="22" fillId="0" borderId="2" xfId="0" applyFont="1" applyBorder="1" applyAlignment="1" applyProtection="1">
      <alignment horizontal="center" vertical="center" wrapText="1"/>
      <protection hidden="1"/>
    </xf>
    <xf numFmtId="0" fontId="25" fillId="0" borderId="1" xfId="0" applyFont="1" applyBorder="1" applyAlignment="1" applyProtection="1">
      <alignment horizontal="center" vertical="center"/>
      <protection hidden="1"/>
    </xf>
    <xf numFmtId="0" fontId="19" fillId="0" borderId="9" xfId="0" applyFont="1" applyBorder="1" applyAlignment="1" applyProtection="1">
      <alignment horizontal="center" vertical="center"/>
      <protection hidden="1"/>
    </xf>
    <xf numFmtId="0" fontId="12" fillId="22" borderId="47" xfId="0" applyFont="1" applyFill="1" applyBorder="1" applyAlignment="1" applyProtection="1">
      <alignment horizontal="left" vertical="top" wrapText="1"/>
      <protection hidden="1"/>
    </xf>
    <xf numFmtId="49" fontId="12" fillId="18" borderId="1" xfId="0" applyNumberFormat="1" applyFont="1" applyFill="1" applyBorder="1" applyAlignment="1" applyProtection="1">
      <alignment horizontal="center" vertical="top" wrapText="1"/>
      <protection hidden="1"/>
    </xf>
    <xf numFmtId="0" fontId="1" fillId="6" borderId="12" xfId="0" applyFont="1" applyFill="1" applyBorder="1" applyAlignment="1" applyProtection="1">
      <alignment horizontal="center" vertical="top" wrapText="1"/>
      <protection hidden="1"/>
    </xf>
    <xf numFmtId="0" fontId="20" fillId="0" borderId="38" xfId="0" applyFont="1" applyBorder="1" applyProtection="1">
      <protection hidden="1"/>
    </xf>
    <xf numFmtId="0" fontId="23" fillId="22" borderId="48" xfId="0" applyFont="1" applyFill="1" applyBorder="1" applyAlignment="1" applyProtection="1">
      <alignment horizontal="left" vertical="top" wrapText="1"/>
      <protection hidden="1"/>
    </xf>
    <xf numFmtId="49" fontId="23" fillId="19" borderId="39" xfId="0" applyNumberFormat="1" applyFont="1" applyFill="1" applyBorder="1" applyAlignment="1" applyProtection="1">
      <alignment horizontal="center" vertical="top" wrapText="1"/>
      <protection hidden="1"/>
    </xf>
    <xf numFmtId="0" fontId="20" fillId="0" borderId="39" xfId="0" applyFont="1" applyBorder="1" applyProtection="1">
      <protection hidden="1"/>
    </xf>
    <xf numFmtId="0" fontId="23" fillId="22" borderId="49" xfId="0" applyFont="1" applyFill="1" applyBorder="1" applyAlignment="1" applyProtection="1">
      <alignment horizontal="left" vertical="top" wrapText="1"/>
      <protection hidden="1"/>
    </xf>
    <xf numFmtId="49" fontId="23" fillId="20" borderId="40" xfId="0" applyNumberFormat="1" applyFont="1" applyFill="1" applyBorder="1" applyAlignment="1" applyProtection="1">
      <alignment horizontal="center" vertical="top" wrapText="1"/>
      <protection hidden="1"/>
    </xf>
    <xf numFmtId="49" fontId="12" fillId="18" borderId="38" xfId="0" applyNumberFormat="1" applyFont="1" applyFill="1" applyBorder="1" applyAlignment="1" applyProtection="1">
      <alignment horizontal="center" vertical="top" wrapText="1"/>
      <protection hidden="1"/>
    </xf>
    <xf numFmtId="0" fontId="20" fillId="0" borderId="40" xfId="0" applyFont="1" applyBorder="1" applyProtection="1">
      <protection hidden="1"/>
    </xf>
    <xf numFmtId="49" fontId="23" fillId="20" borderId="41" xfId="0" applyNumberFormat="1" applyFont="1" applyFill="1" applyBorder="1" applyAlignment="1" applyProtection="1">
      <alignment horizontal="center" vertical="top" wrapText="1"/>
      <protection hidden="1"/>
    </xf>
    <xf numFmtId="0" fontId="17" fillId="6" borderId="12" xfId="0" applyFont="1" applyFill="1" applyBorder="1" applyAlignment="1" applyProtection="1">
      <alignment horizontal="center" vertical="top" wrapText="1"/>
      <protection hidden="1"/>
    </xf>
    <xf numFmtId="0" fontId="26" fillId="0" borderId="2" xfId="0" applyFont="1" applyBorder="1" applyAlignment="1" applyProtection="1">
      <alignment horizontal="center" vertical="center" wrapText="1"/>
      <protection hidden="1"/>
    </xf>
    <xf numFmtId="49" fontId="7" fillId="18" borderId="43" xfId="0" applyNumberFormat="1" applyFont="1" applyFill="1" applyBorder="1" applyAlignment="1" applyProtection="1">
      <alignment horizontal="center" vertical="top" wrapText="1"/>
      <protection hidden="1"/>
    </xf>
    <xf numFmtId="0" fontId="6" fillId="6" borderId="4" xfId="0" applyFont="1" applyFill="1" applyBorder="1" applyAlignment="1" applyProtection="1">
      <alignment vertical="top" wrapText="1"/>
      <protection hidden="1"/>
    </xf>
    <xf numFmtId="0" fontId="6" fillId="6" borderId="12" xfId="0" applyFont="1" applyFill="1" applyBorder="1" applyAlignment="1" applyProtection="1">
      <alignment horizontal="center" vertical="top" wrapText="1"/>
      <protection hidden="1"/>
    </xf>
    <xf numFmtId="0" fontId="25" fillId="0" borderId="2" xfId="0" applyFont="1" applyBorder="1" applyAlignment="1" applyProtection="1">
      <alignment horizontal="center" vertical="center"/>
      <protection hidden="1"/>
    </xf>
    <xf numFmtId="49" fontId="7" fillId="19" borderId="39" xfId="0" applyNumberFormat="1" applyFont="1" applyFill="1" applyBorder="1" applyAlignment="1" applyProtection="1">
      <alignment horizontal="center" vertical="top" wrapText="1"/>
      <protection hidden="1"/>
    </xf>
    <xf numFmtId="0" fontId="20" fillId="0" borderId="43" xfId="0" applyFont="1" applyBorder="1" applyProtection="1">
      <protection hidden="1"/>
    </xf>
    <xf numFmtId="49" fontId="7" fillId="20" borderId="40" xfId="0" applyNumberFormat="1" applyFont="1" applyFill="1" applyBorder="1" applyAlignment="1" applyProtection="1">
      <alignment horizontal="center" vertical="top" wrapText="1"/>
      <protection hidden="1"/>
    </xf>
    <xf numFmtId="49" fontId="12" fillId="18" borderId="43" xfId="0" applyNumberFormat="1" applyFont="1" applyFill="1" applyBorder="1" applyAlignment="1" applyProtection="1">
      <alignment horizontal="center" vertical="top" wrapText="1"/>
      <protection hidden="1"/>
    </xf>
    <xf numFmtId="0" fontId="12" fillId="22" borderId="45" xfId="0" applyFont="1" applyFill="1" applyBorder="1" applyAlignment="1" applyProtection="1">
      <alignment horizontal="left" vertical="top" wrapText="1"/>
      <protection hidden="1"/>
    </xf>
    <xf numFmtId="0" fontId="23" fillId="22" borderId="44" xfId="0" applyFont="1" applyFill="1" applyBorder="1" applyAlignment="1" applyProtection="1">
      <alignment horizontal="left" vertical="top" wrapText="1"/>
      <protection hidden="1"/>
    </xf>
    <xf numFmtId="0" fontId="23" fillId="22" borderId="46" xfId="0" applyFont="1" applyFill="1" applyBorder="1" applyAlignment="1" applyProtection="1">
      <alignment horizontal="left" vertical="top" wrapText="1"/>
      <protection hidden="1"/>
    </xf>
    <xf numFmtId="0" fontId="20" fillId="0" borderId="41" xfId="0" applyFont="1" applyBorder="1" applyProtection="1">
      <protection hidden="1"/>
    </xf>
    <xf numFmtId="0" fontId="2" fillId="0" borderId="12" xfId="0" applyFont="1" applyBorder="1" applyAlignment="1" applyProtection="1">
      <alignment vertical="top" wrapText="1"/>
      <protection locked="0" hidden="1"/>
    </xf>
    <xf numFmtId="49" fontId="7" fillId="18" borderId="38" xfId="0" applyNumberFormat="1" applyFont="1" applyFill="1" applyBorder="1" applyAlignment="1" applyProtection="1">
      <alignment horizontal="center" vertical="top" wrapText="1"/>
      <protection hidden="1"/>
    </xf>
    <xf numFmtId="49" fontId="7" fillId="20" borderId="41" xfId="0" applyNumberFormat="1" applyFont="1" applyFill="1" applyBorder="1" applyAlignment="1" applyProtection="1">
      <alignment horizontal="center" vertical="top" wrapText="1"/>
      <protection hidden="1"/>
    </xf>
    <xf numFmtId="0" fontId="1" fillId="7" borderId="3" xfId="0" applyFont="1" applyFill="1" applyBorder="1" applyAlignment="1" applyProtection="1">
      <alignment vertical="top" wrapText="1"/>
      <protection hidden="1"/>
    </xf>
    <xf numFmtId="0" fontId="2" fillId="4" borderId="13" xfId="0" applyFont="1" applyFill="1" applyBorder="1" applyAlignment="1" applyProtection="1">
      <alignment horizontal="center" vertical="top" wrapText="1"/>
      <protection hidden="1"/>
    </xf>
    <xf numFmtId="49" fontId="7" fillId="20" borderId="5" xfId="0" applyNumberFormat="1" applyFont="1" applyFill="1" applyBorder="1" applyAlignment="1" applyProtection="1">
      <alignment horizontal="center" vertical="top" wrapText="1"/>
      <protection hidden="1"/>
    </xf>
    <xf numFmtId="0" fontId="1" fillId="4" borderId="13" xfId="0" applyFont="1" applyFill="1" applyBorder="1" applyAlignment="1" applyProtection="1">
      <alignment horizontal="center" vertical="top" wrapText="1"/>
      <protection hidden="1"/>
    </xf>
    <xf numFmtId="0" fontId="17" fillId="5" borderId="12" xfId="0" applyFont="1" applyFill="1" applyBorder="1" applyAlignment="1" applyProtection="1">
      <alignment horizontal="center" vertical="top" wrapText="1"/>
      <protection hidden="1"/>
    </xf>
    <xf numFmtId="0" fontId="26" fillId="0" borderId="1" xfId="0" applyFont="1" applyBorder="1" applyAlignment="1" applyProtection="1">
      <alignment horizontal="center" vertical="center" wrapText="1"/>
      <protection hidden="1"/>
    </xf>
    <xf numFmtId="0" fontId="25" fillId="0" borderId="29" xfId="0" applyFont="1" applyBorder="1" applyAlignment="1" applyProtection="1">
      <alignment horizontal="center" vertical="center"/>
      <protection hidden="1"/>
    </xf>
    <xf numFmtId="0" fontId="20" fillId="0" borderId="31" xfId="0" applyFont="1" applyBorder="1" applyAlignment="1" applyProtection="1">
      <alignment horizontal="left" vertical="center" wrapText="1"/>
      <protection hidden="1"/>
    </xf>
    <xf numFmtId="0" fontId="24" fillId="0" borderId="39" xfId="0" applyFont="1" applyBorder="1" applyAlignment="1" applyProtection="1">
      <alignment horizontal="center" vertical="center" wrapText="1"/>
      <protection hidden="1"/>
    </xf>
    <xf numFmtId="0" fontId="24" fillId="0" borderId="0" xfId="0" applyFont="1" applyAlignment="1" applyProtection="1">
      <alignment vertical="center" wrapText="1"/>
      <protection hidden="1"/>
    </xf>
    <xf numFmtId="0" fontId="22" fillId="0" borderId="0" xfId="0" applyFont="1" applyAlignment="1" applyProtection="1">
      <alignment horizontal="center" vertical="center" wrapText="1"/>
      <protection hidden="1"/>
    </xf>
    <xf numFmtId="0" fontId="26" fillId="0" borderId="11" xfId="0" applyFont="1" applyBorder="1" applyAlignment="1" applyProtection="1">
      <alignment horizontal="center" vertical="center" wrapText="1"/>
      <protection hidden="1"/>
    </xf>
    <xf numFmtId="164" fontId="20" fillId="0" borderId="0" xfId="0" applyNumberFormat="1" applyFont="1" applyAlignment="1" applyProtection="1">
      <alignment vertical="top" wrapText="1"/>
      <protection hidden="1"/>
    </xf>
    <xf numFmtId="0" fontId="25" fillId="0" borderId="32" xfId="0" applyFont="1" applyBorder="1" applyAlignment="1" applyProtection="1">
      <alignment horizontal="center" vertical="center"/>
      <protection hidden="1"/>
    </xf>
    <xf numFmtId="0" fontId="26" fillId="0" borderId="5" xfId="0" applyFont="1" applyBorder="1" applyAlignment="1" applyProtection="1">
      <alignment horizontal="center" vertical="center" wrapText="1"/>
      <protection hidden="1"/>
    </xf>
    <xf numFmtId="0" fontId="1" fillId="4" borderId="12" xfId="0" applyFont="1" applyFill="1" applyBorder="1" applyAlignment="1" applyProtection="1">
      <alignment horizontal="center" vertical="top" wrapText="1"/>
      <protection hidden="1"/>
    </xf>
    <xf numFmtId="0" fontId="1" fillId="2" borderId="4" xfId="0" applyFont="1" applyFill="1" applyBorder="1" applyAlignment="1" applyProtection="1">
      <alignment vertical="top" wrapText="1"/>
      <protection hidden="1"/>
    </xf>
    <xf numFmtId="0" fontId="1" fillId="2" borderId="12" xfId="0" applyFont="1" applyFill="1" applyBorder="1" applyAlignment="1" applyProtection="1">
      <alignment vertical="top" wrapText="1"/>
      <protection locked="0" hidden="1"/>
    </xf>
    <xf numFmtId="0" fontId="1" fillId="17" borderId="12" xfId="0" applyFont="1" applyFill="1" applyBorder="1" applyAlignment="1" applyProtection="1">
      <alignment horizontal="center" vertical="top" wrapText="1"/>
      <protection hidden="1"/>
    </xf>
    <xf numFmtId="0" fontId="2" fillId="17" borderId="12" xfId="0" applyFont="1" applyFill="1" applyBorder="1" applyAlignment="1" applyProtection="1">
      <alignment horizontal="center" vertical="top" wrapText="1"/>
      <protection hidden="1"/>
    </xf>
    <xf numFmtId="0" fontId="4" fillId="6" borderId="12" xfId="0" applyFont="1" applyFill="1" applyBorder="1" applyAlignment="1" applyProtection="1">
      <alignment horizontal="center" vertical="top" wrapText="1"/>
      <protection hidden="1"/>
    </xf>
    <xf numFmtId="0" fontId="17" fillId="4" borderId="2" xfId="0" applyFont="1" applyFill="1" applyBorder="1" applyAlignment="1" applyProtection="1">
      <alignment vertical="top" wrapText="1"/>
      <protection hidden="1"/>
    </xf>
    <xf numFmtId="0" fontId="4" fillId="4" borderId="9" xfId="0" applyFont="1" applyFill="1" applyBorder="1" applyAlignment="1" applyProtection="1">
      <alignment horizontal="center" vertical="top"/>
      <protection hidden="1"/>
    </xf>
    <xf numFmtId="0" fontId="2" fillId="3" borderId="5" xfId="0" applyFont="1" applyFill="1" applyBorder="1" applyAlignment="1" applyProtection="1">
      <alignment vertical="top" wrapText="1"/>
      <protection hidden="1"/>
    </xf>
    <xf numFmtId="0" fontId="4" fillId="7" borderId="10" xfId="0" applyFont="1" applyFill="1" applyBorder="1" applyAlignment="1" applyProtection="1">
      <alignment horizontal="center" vertical="top" wrapText="1"/>
      <protection hidden="1"/>
    </xf>
    <xf numFmtId="0" fontId="2" fillId="13" borderId="5" xfId="0" applyFont="1" applyFill="1" applyBorder="1" applyAlignment="1" applyProtection="1">
      <alignment vertical="top" wrapText="1"/>
      <protection hidden="1"/>
    </xf>
    <xf numFmtId="0" fontId="1" fillId="13" borderId="10" xfId="0" applyFont="1" applyFill="1" applyBorder="1" applyAlignment="1" applyProtection="1">
      <alignment vertical="top" wrapText="1"/>
      <protection hidden="1"/>
    </xf>
    <xf numFmtId="0" fontId="17" fillId="6" borderId="5" xfId="0" applyFont="1" applyFill="1" applyBorder="1" applyAlignment="1" applyProtection="1">
      <alignment vertical="top" wrapText="1"/>
      <protection hidden="1"/>
    </xf>
    <xf numFmtId="0" fontId="6" fillId="0" borderId="5" xfId="0" applyFont="1" applyBorder="1" applyAlignment="1" applyProtection="1">
      <alignment vertical="top" wrapText="1"/>
      <protection hidden="1"/>
    </xf>
    <xf numFmtId="0" fontId="4" fillId="7" borderId="10" xfId="0" applyFont="1" applyFill="1" applyBorder="1" applyAlignment="1" applyProtection="1">
      <alignment horizontal="center" vertical="top"/>
      <protection hidden="1"/>
    </xf>
    <xf numFmtId="0" fontId="17" fillId="0" borderId="5" xfId="0" applyFont="1" applyBorder="1" applyAlignment="1" applyProtection="1">
      <alignment vertical="top" wrapText="1"/>
      <protection hidden="1"/>
    </xf>
    <xf numFmtId="0" fontId="1" fillId="0" borderId="5" xfId="0" applyFont="1" applyBorder="1" applyAlignment="1" applyProtection="1">
      <alignment vertical="top" wrapText="1"/>
      <protection hidden="1"/>
    </xf>
    <xf numFmtId="0" fontId="2" fillId="4" borderId="6" xfId="0" applyFont="1" applyFill="1" applyBorder="1" applyAlignment="1" applyProtection="1">
      <alignment vertical="top" wrapText="1"/>
      <protection hidden="1"/>
    </xf>
    <xf numFmtId="0" fontId="17" fillId="6" borderId="13" xfId="0" applyFont="1" applyFill="1" applyBorder="1" applyAlignment="1" applyProtection="1">
      <alignment horizontal="center" vertical="center" wrapText="1"/>
      <protection hidden="1"/>
    </xf>
    <xf numFmtId="0" fontId="1" fillId="8" borderId="13" xfId="0" applyFont="1" applyFill="1" applyBorder="1" applyAlignment="1" applyProtection="1">
      <alignment horizontal="center" vertical="top" wrapText="1"/>
      <protection hidden="1"/>
    </xf>
    <xf numFmtId="0" fontId="19" fillId="0" borderId="28" xfId="0" applyFont="1" applyBorder="1" applyAlignment="1" applyProtection="1">
      <alignment horizontal="center" vertical="center" wrapText="1"/>
      <protection hidden="1"/>
    </xf>
    <xf numFmtId="0" fontId="19" fillId="0" borderId="23" xfId="0" applyFont="1" applyBorder="1" applyAlignment="1" applyProtection="1">
      <alignment horizontal="center" vertical="center"/>
      <protection hidden="1"/>
    </xf>
    <xf numFmtId="0" fontId="19" fillId="0" borderId="2" xfId="0" applyFont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0" fontId="1" fillId="15" borderId="5" xfId="0" applyFont="1" applyFill="1" applyBorder="1" applyAlignment="1">
      <alignment horizontal="center" vertical="center" wrapText="1"/>
    </xf>
    <xf numFmtId="0" fontId="35" fillId="0" borderId="19" xfId="0" applyFont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1" fillId="15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top" wrapText="1"/>
    </xf>
    <xf numFmtId="0" fontId="1" fillId="2" borderId="0" xfId="0" applyFont="1" applyFill="1" applyAlignment="1">
      <alignment vertical="top" wrapText="1"/>
    </xf>
    <xf numFmtId="0" fontId="17" fillId="6" borderId="7" xfId="0" applyFont="1" applyFill="1" applyBorder="1" applyAlignment="1" applyProtection="1">
      <alignment vertical="top" wrapText="1"/>
      <protection hidden="1"/>
    </xf>
    <xf numFmtId="0" fontId="1" fillId="8" borderId="7" xfId="0" applyFont="1" applyFill="1" applyBorder="1" applyAlignment="1" applyProtection="1">
      <alignment vertical="top" wrapText="1"/>
      <protection hidden="1"/>
    </xf>
    <xf numFmtId="0" fontId="4" fillId="11" borderId="15" xfId="0" applyFont="1" applyFill="1" applyBorder="1" applyAlignment="1" applyProtection="1">
      <alignment horizontal="center" vertical="center" wrapText="1"/>
      <protection hidden="1"/>
    </xf>
    <xf numFmtId="0" fontId="2" fillId="24" borderId="15" xfId="0" applyFont="1" applyFill="1" applyBorder="1" applyAlignment="1" applyProtection="1">
      <alignment horizontal="center" vertical="center" wrapText="1"/>
      <protection hidden="1"/>
    </xf>
    <xf numFmtId="0" fontId="4" fillId="25" borderId="15" xfId="0" applyFont="1" applyFill="1" applyBorder="1" applyAlignment="1" applyProtection="1">
      <alignment horizontal="center" vertical="center" wrapText="1"/>
      <protection hidden="1"/>
    </xf>
    <xf numFmtId="0" fontId="9" fillId="24" borderId="15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Protection="1">
      <protection hidden="1"/>
    </xf>
    <xf numFmtId="0" fontId="43" fillId="0" borderId="15" xfId="0" applyFont="1" applyBorder="1" applyAlignment="1">
      <alignment horizontal="justify" vertical="center" wrapText="1"/>
    </xf>
    <xf numFmtId="0" fontId="44" fillId="0" borderId="15" xfId="0" applyFont="1" applyBorder="1" applyAlignment="1">
      <alignment horizontal="justify" vertical="center" wrapText="1"/>
    </xf>
    <xf numFmtId="0" fontId="44" fillId="0" borderId="15" xfId="0" applyFont="1" applyBorder="1" applyAlignment="1">
      <alignment horizontal="left" vertical="top" wrapText="1"/>
    </xf>
    <xf numFmtId="0" fontId="20" fillId="8" borderId="15" xfId="0" applyFont="1" applyFill="1" applyBorder="1" applyAlignment="1" applyProtection="1">
      <alignment wrapText="1"/>
      <protection hidden="1"/>
    </xf>
    <xf numFmtId="0" fontId="15" fillId="0" borderId="0" xfId="0" applyFont="1" applyAlignment="1" applyProtection="1">
      <alignment vertical="top" wrapText="1"/>
      <protection hidden="1"/>
    </xf>
    <xf numFmtId="0" fontId="20" fillId="0" borderId="39" xfId="0" applyFont="1" applyBorder="1" applyAlignment="1" applyProtection="1">
      <alignment horizontal="center" vertical="center"/>
      <protection hidden="1"/>
    </xf>
    <xf numFmtId="0" fontId="20" fillId="0" borderId="33" xfId="0" applyFont="1" applyBorder="1" applyProtection="1">
      <protection hidden="1"/>
    </xf>
    <xf numFmtId="0" fontId="1" fillId="13" borderId="10" xfId="0" applyFont="1" applyFill="1" applyBorder="1" applyAlignment="1" applyProtection="1">
      <alignment vertical="top"/>
      <protection hidden="1"/>
    </xf>
    <xf numFmtId="0" fontId="5" fillId="2" borderId="15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26" borderId="15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/>
    <xf numFmtId="0" fontId="4" fillId="11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4" fillId="5" borderId="15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justify" vertical="top" wrapText="1"/>
    </xf>
    <xf numFmtId="0" fontId="10" fillId="0" borderId="0" xfId="0" applyFont="1"/>
    <xf numFmtId="0" fontId="4" fillId="5" borderId="15" xfId="0" applyFont="1" applyFill="1" applyBorder="1" applyAlignment="1">
      <alignment vertical="top" wrapText="1"/>
    </xf>
    <xf numFmtId="0" fontId="31" fillId="0" borderId="15" xfId="0" applyFont="1" applyBorder="1" applyAlignment="1">
      <alignment horizontal="justify" vertical="top" wrapText="1"/>
    </xf>
    <xf numFmtId="0" fontId="4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5" xfId="0" applyFont="1" applyBorder="1" applyAlignment="1">
      <alignment vertical="top" wrapText="1"/>
    </xf>
    <xf numFmtId="0" fontId="1" fillId="0" borderId="11" xfId="0" applyFont="1" applyBorder="1"/>
    <xf numFmtId="0" fontId="2" fillId="0" borderId="5" xfId="0" applyFont="1" applyBorder="1" applyAlignment="1">
      <alignment horizontal="justify" vertical="top" wrapText="1"/>
    </xf>
    <xf numFmtId="0" fontId="21" fillId="0" borderId="10" xfId="0" applyFont="1" applyBorder="1" applyAlignment="1">
      <alignment horizontal="justify" vertical="top" wrapText="1"/>
    </xf>
    <xf numFmtId="0" fontId="4" fillId="0" borderId="2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top" wrapText="1"/>
    </xf>
    <xf numFmtId="0" fontId="6" fillId="12" borderId="23" xfId="0" applyFont="1" applyFill="1" applyBorder="1" applyAlignment="1">
      <alignment horizontal="left" vertical="top" wrapText="1"/>
    </xf>
    <xf numFmtId="0" fontId="6" fillId="12" borderId="25" xfId="0" applyFont="1" applyFill="1" applyBorder="1" applyAlignment="1">
      <alignment horizontal="left" vertical="top" wrapText="1"/>
    </xf>
    <xf numFmtId="0" fontId="4" fillId="11" borderId="23" xfId="0" applyFont="1" applyFill="1" applyBorder="1" applyAlignment="1">
      <alignment horizontal="center" vertical="center" wrapText="1"/>
    </xf>
    <xf numFmtId="0" fontId="4" fillId="11" borderId="9" xfId="0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11" borderId="23" xfId="0" applyFont="1" applyFill="1" applyBorder="1" applyAlignment="1">
      <alignment horizontal="left" vertical="center" wrapText="1"/>
    </xf>
    <xf numFmtId="0" fontId="4" fillId="11" borderId="9" xfId="0" applyFont="1" applyFill="1" applyBorder="1" applyAlignment="1">
      <alignment horizontal="left" vertical="center" wrapText="1"/>
    </xf>
    <xf numFmtId="0" fontId="21" fillId="21" borderId="1" xfId="0" applyFont="1" applyFill="1" applyBorder="1" applyAlignment="1" applyProtection="1">
      <alignment horizontal="left" vertical="top" wrapText="1"/>
      <protection hidden="1"/>
    </xf>
    <xf numFmtId="0" fontId="21" fillId="21" borderId="11" xfId="0" applyFont="1" applyFill="1" applyBorder="1" applyAlignment="1" applyProtection="1">
      <alignment horizontal="left" vertical="top" wrapText="1"/>
      <protection hidden="1"/>
    </xf>
    <xf numFmtId="0" fontId="21" fillId="21" borderId="5" xfId="0" applyFont="1" applyFill="1" applyBorder="1" applyAlignment="1" applyProtection="1">
      <alignment horizontal="left" vertical="top" wrapText="1"/>
      <protection hidden="1"/>
    </xf>
    <xf numFmtId="0" fontId="20" fillId="0" borderId="1" xfId="0" applyFont="1" applyBorder="1" applyAlignment="1" applyProtection="1">
      <alignment horizontal="center" vertical="center" textRotation="90" wrapText="1"/>
      <protection hidden="1"/>
    </xf>
    <xf numFmtId="0" fontId="20" fillId="0" borderId="11" xfId="0" applyFont="1" applyBorder="1" applyAlignment="1" applyProtection="1">
      <alignment horizontal="center" vertical="center" textRotation="90" wrapText="1"/>
      <protection hidden="1"/>
    </xf>
    <xf numFmtId="0" fontId="20" fillId="0" borderId="5" xfId="0" applyFont="1" applyBorder="1" applyAlignment="1" applyProtection="1">
      <alignment horizontal="center" vertical="center" textRotation="90" wrapText="1"/>
      <protection hidden="1"/>
    </xf>
    <xf numFmtId="0" fontId="19" fillId="23" borderId="23" xfId="0" applyFont="1" applyFill="1" applyBorder="1" applyAlignment="1" applyProtection="1">
      <alignment horizontal="center" vertical="center"/>
      <protection hidden="1"/>
    </xf>
    <xf numFmtId="0" fontId="19" fillId="23" borderId="9" xfId="0" applyFont="1" applyFill="1" applyBorder="1" applyAlignment="1" applyProtection="1">
      <alignment horizontal="center" vertical="center"/>
      <protection hidden="1"/>
    </xf>
    <xf numFmtId="0" fontId="19" fillId="23" borderId="30" xfId="0" applyFont="1" applyFill="1" applyBorder="1" applyAlignment="1" applyProtection="1">
      <alignment horizontal="center" vertical="center"/>
      <protection hidden="1"/>
    </xf>
    <xf numFmtId="0" fontId="19" fillId="23" borderId="10" xfId="0" applyFont="1" applyFill="1" applyBorder="1" applyAlignment="1" applyProtection="1">
      <alignment horizontal="center" vertical="center"/>
      <protection hidden="1"/>
    </xf>
    <xf numFmtId="0" fontId="20" fillId="0" borderId="1" xfId="0" applyFont="1" applyBorder="1" applyAlignment="1" applyProtection="1">
      <alignment horizontal="center" vertical="center" textRotation="90"/>
      <protection hidden="1"/>
    </xf>
    <xf numFmtId="0" fontId="20" fillId="0" borderId="11" xfId="0" applyFont="1" applyBorder="1" applyAlignment="1" applyProtection="1">
      <alignment horizontal="center" vertical="center" textRotation="90"/>
      <protection hidden="1"/>
    </xf>
    <xf numFmtId="0" fontId="20" fillId="0" borderId="5" xfId="0" applyFont="1" applyBorder="1" applyAlignment="1" applyProtection="1">
      <alignment horizontal="center" vertical="center" textRotation="90"/>
      <protection hidden="1"/>
    </xf>
    <xf numFmtId="0" fontId="20" fillId="0" borderId="29" xfId="0" applyFont="1" applyBorder="1" applyAlignment="1" applyProtection="1">
      <alignment horizontal="center" vertical="center" textRotation="90"/>
      <protection hidden="1"/>
    </xf>
    <xf numFmtId="0" fontId="20" fillId="0" borderId="24" xfId="0" applyFont="1" applyBorder="1" applyAlignment="1" applyProtection="1">
      <alignment horizontal="center" vertical="center" textRotation="90"/>
      <protection hidden="1"/>
    </xf>
    <xf numFmtId="0" fontId="20" fillId="0" borderId="30" xfId="0" applyFont="1" applyBorder="1" applyAlignment="1" applyProtection="1">
      <alignment horizontal="center" vertical="center" textRotation="90"/>
      <protection hidden="1"/>
    </xf>
    <xf numFmtId="0" fontId="1" fillId="8" borderId="7" xfId="0" applyFont="1" applyFill="1" applyBorder="1" applyAlignment="1" applyProtection="1">
      <alignment vertical="top" wrapText="1"/>
      <protection hidden="1"/>
    </xf>
    <xf numFmtId="0" fontId="1" fillId="8" borderId="13" xfId="0" applyFont="1" applyFill="1" applyBorder="1" applyAlignment="1" applyProtection="1">
      <alignment vertical="top" wrapText="1"/>
      <protection hidden="1"/>
    </xf>
    <xf numFmtId="0" fontId="2" fillId="13" borderId="7" xfId="0" applyFont="1" applyFill="1" applyBorder="1" applyAlignment="1" applyProtection="1">
      <alignment vertical="top" wrapText="1"/>
      <protection hidden="1"/>
    </xf>
    <xf numFmtId="0" fontId="2" fillId="13" borderId="13" xfId="0" applyFont="1" applyFill="1" applyBorder="1" applyAlignment="1" applyProtection="1">
      <alignment vertical="top" wrapText="1"/>
      <protection hidden="1"/>
    </xf>
    <xf numFmtId="0" fontId="20" fillId="0" borderId="29" xfId="0" applyFont="1" applyBorder="1" applyAlignment="1" applyProtection="1">
      <alignment horizontal="center" vertical="center" textRotation="90" wrapText="1"/>
      <protection hidden="1"/>
    </xf>
    <xf numFmtId="0" fontId="20" fillId="0" borderId="24" xfId="0" applyFont="1" applyBorder="1" applyAlignment="1" applyProtection="1">
      <alignment horizontal="center" vertical="center" textRotation="90" wrapText="1"/>
      <protection hidden="1"/>
    </xf>
    <xf numFmtId="0" fontId="20" fillId="0" borderId="30" xfId="0" applyFont="1" applyBorder="1" applyAlignment="1" applyProtection="1">
      <alignment horizontal="center" vertical="center" textRotation="90" wrapText="1"/>
      <protection hidden="1"/>
    </xf>
    <xf numFmtId="0" fontId="2" fillId="0" borderId="26" xfId="0" applyFont="1" applyBorder="1" applyAlignment="1" applyProtection="1">
      <alignment horizontal="center" vertical="center" wrapText="1"/>
      <protection hidden="1"/>
    </xf>
    <xf numFmtId="0" fontId="9" fillId="0" borderId="26" xfId="0" applyFont="1" applyBorder="1" applyAlignment="1" applyProtection="1">
      <alignment horizontal="center" vertical="center" wrapText="1"/>
      <protection hidden="1"/>
    </xf>
    <xf numFmtId="0" fontId="4" fillId="11" borderId="30" xfId="0" applyFont="1" applyFill="1" applyBorder="1" applyAlignment="1">
      <alignment horizontal="left" vertical="center" wrapText="1"/>
    </xf>
    <xf numFmtId="0" fontId="4" fillId="11" borderId="10" xfId="0" applyFont="1" applyFill="1" applyBorder="1" applyAlignment="1">
      <alignment horizontal="left" vertical="center" wrapText="1"/>
    </xf>
    <xf numFmtId="0" fontId="1" fillId="13" borderId="7" xfId="0" applyFont="1" applyFill="1" applyBorder="1" applyAlignment="1" applyProtection="1">
      <alignment vertical="top" wrapText="1"/>
      <protection hidden="1"/>
    </xf>
    <xf numFmtId="0" fontId="1" fillId="13" borderId="12" xfId="0" applyFont="1" applyFill="1" applyBorder="1" applyAlignment="1" applyProtection="1">
      <alignment vertical="top" wrapText="1"/>
      <protection hidden="1"/>
    </xf>
    <xf numFmtId="0" fontId="19" fillId="23" borderId="25" xfId="0" applyFont="1" applyFill="1" applyBorder="1" applyAlignment="1" applyProtection="1">
      <alignment horizontal="center" vertical="center"/>
      <protection hidden="1"/>
    </xf>
    <xf numFmtId="0" fontId="17" fillId="6" borderId="7" xfId="0" applyFont="1" applyFill="1" applyBorder="1" applyAlignment="1" applyProtection="1">
      <alignment vertical="top" wrapText="1"/>
      <protection hidden="1"/>
    </xf>
    <xf numFmtId="0" fontId="17" fillId="6" borderId="13" xfId="0" applyFont="1" applyFill="1" applyBorder="1" applyAlignment="1" applyProtection="1">
      <alignment vertical="top" wrapText="1"/>
      <protection hidden="1"/>
    </xf>
    <xf numFmtId="0" fontId="2" fillId="13" borderId="7" xfId="0" applyFont="1" applyFill="1" applyBorder="1" applyAlignment="1" applyProtection="1">
      <alignment horizontal="left" vertical="top" wrapText="1"/>
      <protection hidden="1"/>
    </xf>
    <xf numFmtId="0" fontId="2" fillId="13" borderId="13" xfId="0" applyFont="1" applyFill="1" applyBorder="1" applyAlignment="1" applyProtection="1">
      <alignment horizontal="left" vertical="top" wrapText="1"/>
      <protection hidden="1"/>
    </xf>
    <xf numFmtId="0" fontId="1" fillId="16" borderId="23" xfId="0" applyFont="1" applyFill="1" applyBorder="1" applyAlignment="1" applyProtection="1">
      <alignment vertical="top" wrapText="1"/>
      <protection hidden="1"/>
    </xf>
    <xf numFmtId="0" fontId="1" fillId="16" borderId="9" xfId="0" applyFont="1" applyFill="1" applyBorder="1" applyAlignment="1" applyProtection="1">
      <alignment vertical="top" wrapText="1"/>
      <protection hidden="1"/>
    </xf>
    <xf numFmtId="0" fontId="17" fillId="16" borderId="23" xfId="0" applyFont="1" applyFill="1" applyBorder="1" applyAlignment="1" applyProtection="1">
      <alignment vertical="top" wrapText="1"/>
      <protection hidden="1"/>
    </xf>
    <xf numFmtId="0" fontId="17" fillId="16" borderId="9" xfId="0" applyFont="1" applyFill="1" applyBorder="1" applyAlignment="1" applyProtection="1">
      <alignment vertical="top" wrapText="1"/>
      <protection hidden="1"/>
    </xf>
    <xf numFmtId="0" fontId="18" fillId="0" borderId="23" xfId="0" applyFont="1" applyBorder="1" applyAlignment="1">
      <alignment horizontal="center" wrapText="1"/>
    </xf>
    <xf numFmtId="0" fontId="18" fillId="0" borderId="27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4" fillId="8" borderId="0" xfId="0" applyFont="1" applyFill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1" fillId="23" borderId="23" xfId="0" applyFont="1" applyFill="1" applyBorder="1" applyAlignment="1">
      <alignment horizontal="center" vertical="top" wrapText="1"/>
    </xf>
    <xf numFmtId="0" fontId="1" fillId="23" borderId="9" xfId="0" applyFont="1" applyFill="1" applyBorder="1" applyAlignment="1">
      <alignment horizontal="center" vertical="top" wrapText="1"/>
    </xf>
    <xf numFmtId="0" fontId="1" fillId="23" borderId="5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1" fillId="6" borderId="25" xfId="0" applyFont="1" applyFill="1" applyBorder="1" applyAlignment="1">
      <alignment horizontal="center" vertical="center" wrapText="1"/>
    </xf>
    <xf numFmtId="0" fontId="1" fillId="6" borderId="2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2" fillId="6" borderId="4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43" xfId="0" applyFont="1" applyFill="1" applyBorder="1" applyAlignment="1">
      <alignment horizontal="center" vertical="center" wrapText="1"/>
    </xf>
    <xf numFmtId="2" fontId="1" fillId="6" borderId="1" xfId="0" applyNumberFormat="1" applyFont="1" applyFill="1" applyBorder="1" applyAlignment="1">
      <alignment horizontal="center" vertical="center" wrapText="1"/>
    </xf>
    <xf numFmtId="2" fontId="1" fillId="6" borderId="43" xfId="0" applyNumberFormat="1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2" fontId="1" fillId="6" borderId="5" xfId="0" applyNumberFormat="1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1" fillId="6" borderId="29" xfId="0" applyFont="1" applyFill="1" applyBorder="1" applyAlignment="1">
      <alignment horizontal="center" vertical="center" wrapText="1"/>
    </xf>
    <xf numFmtId="0" fontId="1" fillId="6" borderId="30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 wrapText="1"/>
    </xf>
    <xf numFmtId="0" fontId="5" fillId="2" borderId="15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 wrapText="1"/>
    </xf>
    <xf numFmtId="0" fontId="20" fillId="0" borderId="15" xfId="0" applyFont="1" applyBorder="1" applyAlignment="1" applyProtection="1">
      <alignment horizontal="center" vertical="center"/>
      <protection hidden="1"/>
    </xf>
    <xf numFmtId="0" fontId="15" fillId="0" borderId="15" xfId="0" applyFont="1" applyBorder="1" applyAlignment="1">
      <alignment horizontal="left" vertical="top" wrapText="1"/>
    </xf>
    <xf numFmtId="0" fontId="10" fillId="13" borderId="15" xfId="0" applyFont="1" applyFill="1" applyBorder="1" applyAlignment="1">
      <alignment horizontal="left" vertical="center" wrapText="1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>
      <alignment vertical="top" wrapText="1"/>
    </xf>
    <xf numFmtId="0" fontId="4" fillId="0" borderId="44" xfId="0" applyFont="1" applyBorder="1" applyAlignment="1">
      <alignment horizontal="left" vertical="top" wrapText="1"/>
    </xf>
    <xf numFmtId="0" fontId="4" fillId="0" borderId="48" xfId="0" applyFont="1" applyBorder="1" applyAlignment="1">
      <alignment horizontal="left" vertical="top" wrapText="1"/>
    </xf>
    <xf numFmtId="0" fontId="4" fillId="0" borderId="52" xfId="0" applyFont="1" applyBorder="1" applyAlignment="1">
      <alignment horizontal="left" vertical="top" wrapText="1"/>
    </xf>
    <xf numFmtId="0" fontId="5" fillId="2" borderId="53" xfId="0" applyFont="1" applyFill="1" applyBorder="1" applyAlignment="1" applyProtection="1">
      <alignment horizontal="center" vertical="center" wrapText="1"/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5" fillId="0" borderId="53" xfId="0" applyFont="1" applyBorder="1" applyAlignment="1" applyProtection="1">
      <alignment horizontal="center" vertical="center" wrapText="1"/>
      <protection locked="0"/>
    </xf>
    <xf numFmtId="0" fontId="5" fillId="0" borderId="54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34" fillId="13" borderId="15" xfId="0" applyFont="1" applyFill="1" applyBorder="1" applyAlignment="1">
      <alignment horizontal="left" vertical="top" wrapText="1"/>
    </xf>
    <xf numFmtId="0" fontId="2" fillId="8" borderId="0" xfId="0" applyFont="1" applyFill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top" wrapText="1"/>
    </xf>
    <xf numFmtId="0" fontId="1" fillId="11" borderId="5" xfId="0" applyFont="1" applyFill="1" applyBorder="1" applyAlignment="1">
      <alignment horizontal="center" vertical="top" wrapText="1"/>
    </xf>
    <xf numFmtId="0" fontId="2" fillId="10" borderId="1" xfId="0" applyFont="1" applyFill="1" applyBorder="1" applyAlignment="1">
      <alignment horizontal="center" vertical="top" wrapText="1"/>
    </xf>
    <xf numFmtId="0" fontId="2" fillId="10" borderId="5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27">
    <dxf>
      <fill>
        <patternFill>
          <bgColor rgb="FFFF0000"/>
        </patternFill>
      </fill>
    </dxf>
    <dxf>
      <fill>
        <patternFill>
          <bgColor rgb="FF2FF12F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ill>
        <patternFill>
          <bgColor rgb="FFFF7D7D"/>
        </patternFill>
      </fill>
    </dxf>
    <dxf>
      <fill>
        <patternFill>
          <bgColor rgb="FF3CE44C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0"/>
  <sheetViews>
    <sheetView workbookViewId="0">
      <selection activeCell="H8" sqref="H8"/>
    </sheetView>
  </sheetViews>
  <sheetFormatPr defaultRowHeight="15" x14ac:dyDescent="0.25"/>
  <cols>
    <col min="1" max="1" width="51.5703125" customWidth="1"/>
    <col min="2" max="2" width="51.140625" customWidth="1"/>
    <col min="3" max="3" width="16.7109375" customWidth="1"/>
  </cols>
  <sheetData>
    <row r="1" spans="1:3" ht="30" customHeight="1" x14ac:dyDescent="0.25"/>
    <row r="2" spans="1:3" x14ac:dyDescent="0.25">
      <c r="A2" s="73"/>
      <c r="B2" s="73"/>
      <c r="C2" s="74"/>
    </row>
    <row r="3" spans="1:3" ht="32.450000000000003" customHeight="1" x14ac:dyDescent="0.25">
      <c r="A3" s="241" t="s">
        <v>262</v>
      </c>
      <c r="B3" s="241"/>
      <c r="C3" s="241"/>
    </row>
    <row r="4" spans="1:3" ht="46.9" customHeight="1" x14ac:dyDescent="0.25">
      <c r="A4" s="239" t="s">
        <v>622</v>
      </c>
      <c r="B4" s="240"/>
      <c r="C4" s="240"/>
    </row>
    <row r="5" spans="1:3" ht="15.75" thickBot="1" x14ac:dyDescent="0.3">
      <c r="C5" s="75"/>
    </row>
    <row r="6" spans="1:3" ht="57.75" thickBot="1" x14ac:dyDescent="0.3">
      <c r="A6" s="76" t="s">
        <v>263</v>
      </c>
      <c r="B6" s="77" t="s">
        <v>264</v>
      </c>
      <c r="C6" s="193" t="str">
        <f>'Сводная карта'!D6</f>
        <v>В полном объеме соответствует требованиям</v>
      </c>
    </row>
    <row r="7" spans="1:3" ht="27.75" customHeight="1" thickBot="1" x14ac:dyDescent="0.3">
      <c r="A7" s="244" t="s">
        <v>623</v>
      </c>
      <c r="B7" s="245"/>
      <c r="C7" s="196" t="s">
        <v>629</v>
      </c>
    </row>
    <row r="8" spans="1:3" ht="24" customHeight="1" thickBot="1" x14ac:dyDescent="0.3">
      <c r="A8" s="242" t="s">
        <v>265</v>
      </c>
      <c r="B8" s="243"/>
      <c r="C8" s="194">
        <f>SUM(C9:C20)</f>
        <v>12</v>
      </c>
    </row>
    <row r="9" spans="1:3" ht="84.6" customHeight="1" thickBot="1" x14ac:dyDescent="0.3">
      <c r="A9" s="78" t="s">
        <v>266</v>
      </c>
      <c r="B9" s="78" t="s">
        <v>460</v>
      </c>
      <c r="C9" s="3">
        <v>1</v>
      </c>
    </row>
    <row r="10" spans="1:3" ht="52.15" customHeight="1" thickBot="1" x14ac:dyDescent="0.3">
      <c r="A10" s="79" t="s">
        <v>479</v>
      </c>
      <c r="B10" s="79" t="s">
        <v>480</v>
      </c>
      <c r="C10" s="4">
        <v>1</v>
      </c>
    </row>
    <row r="11" spans="1:3" ht="58.9" customHeight="1" thickBot="1" x14ac:dyDescent="0.3">
      <c r="A11" s="79" t="s">
        <v>268</v>
      </c>
      <c r="B11" s="79" t="s">
        <v>269</v>
      </c>
      <c r="C11" s="5">
        <v>1</v>
      </c>
    </row>
    <row r="12" spans="1:3" ht="68.45" customHeight="1" thickBot="1" x14ac:dyDescent="0.3">
      <c r="A12" s="79" t="s">
        <v>624</v>
      </c>
      <c r="B12" s="79" t="s">
        <v>270</v>
      </c>
      <c r="C12" s="4">
        <v>1</v>
      </c>
    </row>
    <row r="13" spans="1:3" ht="33" customHeight="1" thickBot="1" x14ac:dyDescent="0.3">
      <c r="A13" s="79" t="s">
        <v>271</v>
      </c>
      <c r="B13" s="79" t="s">
        <v>272</v>
      </c>
      <c r="C13" s="3">
        <v>1</v>
      </c>
    </row>
    <row r="14" spans="1:3" ht="33.6" customHeight="1" thickBot="1" x14ac:dyDescent="0.3">
      <c r="A14" s="79" t="s">
        <v>473</v>
      </c>
      <c r="B14" s="79" t="s">
        <v>474</v>
      </c>
      <c r="C14" s="4">
        <v>1</v>
      </c>
    </row>
    <row r="15" spans="1:3" ht="30.6" customHeight="1" thickBot="1" x14ac:dyDescent="0.3">
      <c r="A15" s="79" t="s">
        <v>273</v>
      </c>
      <c r="B15" s="79" t="s">
        <v>274</v>
      </c>
      <c r="C15" s="1">
        <v>1</v>
      </c>
    </row>
    <row r="16" spans="1:3" ht="57" customHeight="1" thickBot="1" x14ac:dyDescent="0.3">
      <c r="A16" s="79" t="s">
        <v>275</v>
      </c>
      <c r="B16" s="79" t="s">
        <v>276</v>
      </c>
      <c r="C16" s="1">
        <v>1</v>
      </c>
    </row>
    <row r="17" spans="1:3" ht="43.9" customHeight="1" thickBot="1" x14ac:dyDescent="0.3">
      <c r="A17" s="79" t="s">
        <v>277</v>
      </c>
      <c r="B17" s="79" t="s">
        <v>278</v>
      </c>
      <c r="C17" s="2">
        <v>1</v>
      </c>
    </row>
    <row r="18" spans="1:3" ht="56.45" customHeight="1" thickBot="1" x14ac:dyDescent="0.3">
      <c r="A18" s="79" t="s">
        <v>279</v>
      </c>
      <c r="B18" s="79" t="s">
        <v>280</v>
      </c>
      <c r="C18" s="1">
        <v>1</v>
      </c>
    </row>
    <row r="19" spans="1:3" ht="55.15" customHeight="1" thickBot="1" x14ac:dyDescent="0.3">
      <c r="A19" s="79" t="s">
        <v>626</v>
      </c>
      <c r="B19" s="79" t="s">
        <v>281</v>
      </c>
      <c r="C19" s="1">
        <v>1</v>
      </c>
    </row>
    <row r="20" spans="1:3" ht="82.15" customHeight="1" thickBot="1" x14ac:dyDescent="0.3">
      <c r="A20" s="78" t="s">
        <v>282</v>
      </c>
      <c r="B20" s="78" t="s">
        <v>283</v>
      </c>
      <c r="C20" s="1">
        <v>1</v>
      </c>
    </row>
  </sheetData>
  <sheetProtection password="CF7A" sheet="1" objects="1" scenarios="1"/>
  <mergeCells count="4">
    <mergeCell ref="A4:C4"/>
    <mergeCell ref="A3:C3"/>
    <mergeCell ref="A8:B8"/>
    <mergeCell ref="A7:B7"/>
  </mergeCells>
  <conditionalFormatting sqref="C6">
    <cfRule type="cellIs" dxfId="26" priority="1" operator="lessThanOrEqual">
      <formula>6</formula>
    </cfRule>
  </conditionalFormatting>
  <pageMargins left="0.15748031496062992" right="0.15748031496062992" top="0.27559055118110237" bottom="0.74803149606299213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9"/>
  <sheetViews>
    <sheetView zoomScale="80" zoomScaleNormal="80" workbookViewId="0">
      <selection activeCell="G10" sqref="G10"/>
    </sheetView>
  </sheetViews>
  <sheetFormatPr defaultColWidth="8.85546875" defaultRowHeight="15" x14ac:dyDescent="0.25"/>
  <cols>
    <col min="1" max="1" width="52.28515625" customWidth="1"/>
    <col min="2" max="2" width="57" customWidth="1"/>
    <col min="3" max="3" width="18.140625" customWidth="1"/>
  </cols>
  <sheetData>
    <row r="1" spans="1:4" ht="38.450000000000003" customHeight="1" x14ac:dyDescent="0.25">
      <c r="A1" s="246" t="s">
        <v>262</v>
      </c>
      <c r="B1" s="247"/>
      <c r="C1" s="247"/>
      <c r="D1" s="197"/>
    </row>
    <row r="2" spans="1:4" ht="15.75" x14ac:dyDescent="0.25">
      <c r="A2" s="197"/>
      <c r="B2" s="197"/>
      <c r="C2" s="198"/>
      <c r="D2" s="197"/>
    </row>
    <row r="3" spans="1:4" ht="42.6" customHeight="1" x14ac:dyDescent="0.25">
      <c r="A3" s="239" t="s">
        <v>621</v>
      </c>
      <c r="B3" s="248"/>
      <c r="C3" s="248"/>
      <c r="D3" s="199"/>
    </row>
    <row r="4" spans="1:4" ht="16.5" thickBot="1" x14ac:dyDescent="0.3">
      <c r="A4" s="197"/>
      <c r="B4" s="197"/>
      <c r="C4" s="197"/>
      <c r="D4" s="197"/>
    </row>
    <row r="5" spans="1:4" ht="34.15" customHeight="1" thickBot="1" x14ac:dyDescent="0.3">
      <c r="A5" s="200" t="s">
        <v>263</v>
      </c>
      <c r="B5" s="201" t="s">
        <v>264</v>
      </c>
      <c r="C5" s="200" t="str">
        <f>'Сводная карта'!D9</f>
        <v>В полном объеме соответствует требованиям</v>
      </c>
    </row>
    <row r="6" spans="1:4" ht="23.25" customHeight="1" thickBot="1" x14ac:dyDescent="0.3">
      <c r="A6" s="249" t="s">
        <v>623</v>
      </c>
      <c r="B6" s="250"/>
      <c r="C6" s="200" t="str">
        <f>'Нп и фэ'!C7</f>
        <v>МАОУ "СОШ № 8 г. Челябинска"</v>
      </c>
    </row>
    <row r="7" spans="1:4" ht="15.75" thickBot="1" x14ac:dyDescent="0.3">
      <c r="A7" s="242" t="s">
        <v>284</v>
      </c>
      <c r="B7" s="243"/>
      <c r="C7" s="202">
        <f>SUM(C8:C11)</f>
        <v>4</v>
      </c>
    </row>
    <row r="8" spans="1:4" ht="69" customHeight="1" thickBot="1" x14ac:dyDescent="0.3">
      <c r="A8" s="78" t="s">
        <v>285</v>
      </c>
      <c r="B8" s="78" t="s">
        <v>286</v>
      </c>
      <c r="C8" s="3">
        <v>1</v>
      </c>
    </row>
    <row r="9" spans="1:4" ht="60" customHeight="1" thickBot="1" x14ac:dyDescent="0.3">
      <c r="A9" s="79" t="s">
        <v>287</v>
      </c>
      <c r="B9" s="79" t="s">
        <v>481</v>
      </c>
      <c r="C9" s="4">
        <v>1</v>
      </c>
    </row>
    <row r="10" spans="1:4" ht="70.5" customHeight="1" thickBot="1" x14ac:dyDescent="0.3">
      <c r="A10" s="79" t="s">
        <v>462</v>
      </c>
      <c r="B10" s="79" t="s">
        <v>461</v>
      </c>
      <c r="C10" s="5">
        <v>1</v>
      </c>
    </row>
    <row r="11" spans="1:4" ht="74.25" customHeight="1" thickBot="1" x14ac:dyDescent="0.3">
      <c r="A11" s="78" t="s">
        <v>288</v>
      </c>
      <c r="B11" s="79" t="s">
        <v>289</v>
      </c>
      <c r="C11" s="4">
        <v>1</v>
      </c>
    </row>
    <row r="12" spans="1:4" x14ac:dyDescent="0.25">
      <c r="A12" s="203"/>
      <c r="B12" s="203"/>
      <c r="C12" s="204"/>
    </row>
    <row r="13" spans="1:4" x14ac:dyDescent="0.25">
      <c r="A13" s="203"/>
      <c r="B13" s="203"/>
      <c r="C13" s="204"/>
    </row>
    <row r="14" spans="1:4" x14ac:dyDescent="0.25">
      <c r="A14" s="203"/>
      <c r="B14" s="203"/>
      <c r="C14" s="204"/>
    </row>
    <row r="15" spans="1:4" x14ac:dyDescent="0.25">
      <c r="A15" s="203"/>
      <c r="B15" s="203"/>
      <c r="C15" s="204"/>
    </row>
    <row r="16" spans="1:4" x14ac:dyDescent="0.25">
      <c r="A16" s="203"/>
      <c r="B16" s="203"/>
      <c r="C16" s="204"/>
    </row>
    <row r="17" spans="1:3" x14ac:dyDescent="0.25">
      <c r="A17" s="203"/>
      <c r="B17" s="203"/>
      <c r="C17" s="204"/>
    </row>
    <row r="18" spans="1:3" x14ac:dyDescent="0.25">
      <c r="A18" s="203"/>
      <c r="B18" s="203"/>
      <c r="C18" s="204"/>
    </row>
    <row r="19" spans="1:3" x14ac:dyDescent="0.25">
      <c r="A19" s="203"/>
      <c r="B19" s="203"/>
      <c r="C19" s="204"/>
    </row>
  </sheetData>
  <sheetProtection password="CF7A" sheet="1" objects="1" scenarios="1"/>
  <mergeCells count="4">
    <mergeCell ref="A1:C1"/>
    <mergeCell ref="A7:B7"/>
    <mergeCell ref="A3:C3"/>
    <mergeCell ref="A6:B6"/>
  </mergeCells>
  <pageMargins left="0.17" right="0.1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762"/>
  <sheetViews>
    <sheetView zoomScale="76" zoomScaleNormal="76" workbookViewId="0">
      <selection activeCell="B738" sqref="B738"/>
    </sheetView>
  </sheetViews>
  <sheetFormatPr defaultColWidth="8.85546875" defaultRowHeight="15" x14ac:dyDescent="0.25"/>
  <cols>
    <col min="1" max="1" width="88.140625" style="211" customWidth="1"/>
    <col min="2" max="2" width="23.140625" style="211" customWidth="1"/>
    <col min="3" max="3" width="8.85546875" style="211"/>
    <col min="4" max="4" width="9.85546875" style="211" customWidth="1"/>
    <col min="5" max="5" width="54.7109375" style="211" customWidth="1"/>
    <col min="6" max="6" width="20.140625" style="211" customWidth="1"/>
    <col min="7" max="7" width="21.28515625" style="211" customWidth="1"/>
    <col min="8" max="8" width="18.140625" style="211" customWidth="1"/>
    <col min="9" max="9" width="21" style="211" customWidth="1"/>
    <col min="10" max="10" width="29.28515625" style="211" customWidth="1"/>
    <col min="11" max="11" width="38.28515625" style="211" customWidth="1"/>
    <col min="12" max="12" width="18.42578125" style="211" customWidth="1"/>
    <col min="13" max="16384" width="8.85546875" style="211"/>
  </cols>
  <sheetData>
    <row r="1" spans="1:12" ht="78" customHeight="1" thickBot="1" x14ac:dyDescent="0.3">
      <c r="A1" s="82" t="s">
        <v>442</v>
      </c>
      <c r="B1" s="83" t="s">
        <v>0</v>
      </c>
      <c r="E1" s="274" t="s">
        <v>620</v>
      </c>
      <c r="F1" s="275"/>
      <c r="G1" s="275"/>
      <c r="H1" s="275"/>
    </row>
    <row r="2" spans="1:12" ht="36.6" customHeight="1" thickBot="1" x14ac:dyDescent="0.3">
      <c r="A2" s="84" t="s">
        <v>1</v>
      </c>
      <c r="B2" s="85">
        <f>SUM(B3,B50,B96,B145,B193,B246,B292,B354,B416,B476,B522,B569,B623,B669)</f>
        <v>464</v>
      </c>
      <c r="D2" s="86" t="s">
        <v>2</v>
      </c>
      <c r="E2" s="87" t="s">
        <v>3</v>
      </c>
      <c r="F2" s="88" t="s">
        <v>4</v>
      </c>
      <c r="G2" s="88" t="s">
        <v>5</v>
      </c>
      <c r="H2" s="88" t="s">
        <v>6</v>
      </c>
      <c r="I2" s="89" t="s">
        <v>7</v>
      </c>
    </row>
    <row r="3" spans="1:12" ht="29.45" customHeight="1" thickBot="1" x14ac:dyDescent="0.3">
      <c r="A3" s="90" t="s">
        <v>8</v>
      </c>
      <c r="B3" s="91">
        <f>SUM(B4,B14)</f>
        <v>31</v>
      </c>
      <c r="D3" s="92" t="s">
        <v>9</v>
      </c>
      <c r="E3" s="93" t="s">
        <v>1</v>
      </c>
      <c r="F3" s="94">
        <f>B2</f>
        <v>464</v>
      </c>
      <c r="G3" s="95">
        <v>491</v>
      </c>
      <c r="H3" s="96">
        <f>(F3/G3)*100</f>
        <v>94.501018329938901</v>
      </c>
      <c r="I3" s="97" t="str">
        <f>IF(H3&lt;51,$L$9,IF(H3&lt;81,$L$10,$L$11))</f>
        <v>В полном объеме соответствует требованиям</v>
      </c>
    </row>
    <row r="4" spans="1:12" ht="27" customHeight="1" thickBot="1" x14ac:dyDescent="0.3">
      <c r="A4" s="98" t="s">
        <v>586</v>
      </c>
      <c r="B4" s="99">
        <f>SUM(B6,B11)</f>
        <v>6</v>
      </c>
      <c r="D4" s="100" t="s">
        <v>11</v>
      </c>
      <c r="E4" s="101" t="s">
        <v>12</v>
      </c>
      <c r="F4" s="94">
        <f>B701</f>
        <v>19</v>
      </c>
      <c r="G4" s="95">
        <v>19</v>
      </c>
      <c r="H4" s="96">
        <f t="shared" ref="H4:H6" si="0">(F4/G4)*100</f>
        <v>100</v>
      </c>
      <c r="I4" s="97" t="str">
        <f>IF(H4&lt;51,$L$9,IF(H4&lt;81,$L$10,$L$11))</f>
        <v>В полном объеме соответствует требованиям</v>
      </c>
    </row>
    <row r="5" spans="1:12" ht="26.65" customHeight="1" thickBot="1" x14ac:dyDescent="0.3">
      <c r="A5" s="269" t="s">
        <v>13</v>
      </c>
      <c r="B5" s="270"/>
      <c r="D5" s="100" t="s">
        <v>14</v>
      </c>
      <c r="E5" s="101" t="s">
        <v>15</v>
      </c>
      <c r="F5" s="102">
        <f>B732</f>
        <v>12</v>
      </c>
      <c r="G5" s="103">
        <v>13</v>
      </c>
      <c r="H5" s="96">
        <f t="shared" si="0"/>
        <v>92.307692307692307</v>
      </c>
      <c r="I5" s="97" t="str">
        <f>IF(H5&lt;51,$L$9,IF(H5&lt;81,$L$10,$L$11))</f>
        <v>В полном объеме соответствует требованиям</v>
      </c>
    </row>
    <row r="6" spans="1:12" ht="26.65" customHeight="1" thickBot="1" x14ac:dyDescent="0.3">
      <c r="A6" s="104" t="s">
        <v>16</v>
      </c>
      <c r="B6" s="105">
        <f>SUM(B7:B10)</f>
        <v>4</v>
      </c>
      <c r="D6" s="215"/>
      <c r="E6" s="106" t="s">
        <v>17</v>
      </c>
      <c r="F6" s="102">
        <f>SUM(F3:F5)</f>
        <v>495</v>
      </c>
      <c r="G6" s="103">
        <v>523</v>
      </c>
      <c r="H6" s="96">
        <f t="shared" si="0"/>
        <v>94.646271510516257</v>
      </c>
      <c r="I6" s="97" t="str">
        <f>IF(H6&lt;51,$L$9,IF(H6&lt;81,$L$10,$L$11))</f>
        <v>В полном объеме соответствует требованиям</v>
      </c>
    </row>
    <row r="7" spans="1:12" ht="15" customHeight="1" thickBot="1" x14ac:dyDescent="0.3">
      <c r="A7" s="107" t="s">
        <v>18</v>
      </c>
      <c r="B7" s="108">
        <v>1</v>
      </c>
    </row>
    <row r="8" spans="1:12" ht="16.5" customHeight="1" thickBot="1" x14ac:dyDescent="0.3">
      <c r="A8" s="107" t="s">
        <v>19</v>
      </c>
      <c r="B8" s="108">
        <v>1</v>
      </c>
      <c r="J8" s="109" t="s">
        <v>20</v>
      </c>
      <c r="K8" s="110" t="s">
        <v>21</v>
      </c>
      <c r="L8" s="111" t="s">
        <v>7</v>
      </c>
    </row>
    <row r="9" spans="1:12" ht="18.75" customHeight="1" thickBot="1" x14ac:dyDescent="0.3">
      <c r="A9" s="107" t="s">
        <v>22</v>
      </c>
      <c r="B9" s="108">
        <v>1</v>
      </c>
      <c r="J9" s="112" t="s">
        <v>23</v>
      </c>
      <c r="K9" s="113" t="s">
        <v>24</v>
      </c>
      <c r="L9" s="114" t="s">
        <v>10</v>
      </c>
    </row>
    <row r="10" spans="1:12" ht="19.5" customHeight="1" thickBot="1" x14ac:dyDescent="0.3">
      <c r="A10" s="107" t="s">
        <v>25</v>
      </c>
      <c r="B10" s="108">
        <v>1</v>
      </c>
      <c r="J10" s="115" t="s">
        <v>26</v>
      </c>
      <c r="K10" s="116" t="s">
        <v>27</v>
      </c>
      <c r="L10" s="117" t="s">
        <v>28</v>
      </c>
    </row>
    <row r="11" spans="1:12" ht="26.65" customHeight="1" thickBot="1" x14ac:dyDescent="0.3">
      <c r="A11" s="104" t="s">
        <v>29</v>
      </c>
      <c r="B11" s="105">
        <f>SUM(B12:B13)</f>
        <v>2</v>
      </c>
      <c r="J11" s="118" t="s">
        <v>30</v>
      </c>
      <c r="K11" s="119" t="s">
        <v>31</v>
      </c>
      <c r="L11" s="120" t="s">
        <v>32</v>
      </c>
    </row>
    <row r="12" spans="1:12" ht="20.25" customHeight="1" thickBot="1" x14ac:dyDescent="0.3">
      <c r="A12" s="107" t="s">
        <v>463</v>
      </c>
      <c r="B12" s="108">
        <v>1</v>
      </c>
    </row>
    <row r="13" spans="1:12" ht="39" customHeight="1" thickBot="1" x14ac:dyDescent="0.3">
      <c r="A13" s="107" t="s">
        <v>464</v>
      </c>
      <c r="B13" s="108">
        <v>1</v>
      </c>
      <c r="D13" s="191" t="s">
        <v>312</v>
      </c>
      <c r="E13" s="192" t="s">
        <v>291</v>
      </c>
      <c r="F13" s="195" t="str">
        <f>'Сводная карта'!D15</f>
        <v>В полном объеме соответствует требованиям</v>
      </c>
      <c r="G13" s="216"/>
      <c r="H13" s="216"/>
      <c r="I13" s="216"/>
    </row>
    <row r="14" spans="1:12" ht="28.15" customHeight="1" thickBot="1" x14ac:dyDescent="0.3">
      <c r="A14" s="121" t="s">
        <v>33</v>
      </c>
      <c r="B14" s="122">
        <f>SUM(B16,B21,B45)</f>
        <v>25</v>
      </c>
      <c r="D14" s="276" t="s">
        <v>623</v>
      </c>
      <c r="E14" s="277"/>
      <c r="F14" s="190" t="str">
        <f>'Нп и фэ'!C7</f>
        <v>МАОУ "СОШ № 8 г. Челябинска"</v>
      </c>
      <c r="J14" s="123" t="s">
        <v>312</v>
      </c>
      <c r="K14" s="123" t="s">
        <v>7</v>
      </c>
      <c r="L14" s="123" t="s">
        <v>4</v>
      </c>
    </row>
    <row r="15" spans="1:12" ht="19.899999999999999" customHeight="1" thickBot="1" x14ac:dyDescent="0.3">
      <c r="A15" s="269" t="s">
        <v>34</v>
      </c>
      <c r="B15" s="270"/>
      <c r="D15" s="261" t="s">
        <v>314</v>
      </c>
      <c r="E15" s="124" t="s">
        <v>352</v>
      </c>
      <c r="F15" s="125">
        <f>SUM(F16,F17)</f>
        <v>31</v>
      </c>
      <c r="J15" s="251" t="s">
        <v>314</v>
      </c>
      <c r="K15" s="126" t="s">
        <v>327</v>
      </c>
      <c r="L15" s="127" t="s">
        <v>328</v>
      </c>
    </row>
    <row r="16" spans="1:12" ht="21" customHeight="1" thickBot="1" x14ac:dyDescent="0.3">
      <c r="A16" s="104" t="s">
        <v>35</v>
      </c>
      <c r="B16" s="128">
        <f>SUM(B17:B20)</f>
        <v>4</v>
      </c>
      <c r="D16" s="262"/>
      <c r="E16" s="129" t="s">
        <v>586</v>
      </c>
      <c r="F16" s="42">
        <f>B4</f>
        <v>6</v>
      </c>
      <c r="J16" s="252"/>
      <c r="K16" s="130" t="s">
        <v>28</v>
      </c>
      <c r="L16" s="131" t="s">
        <v>329</v>
      </c>
    </row>
    <row r="17" spans="1:12" ht="18.600000000000001" customHeight="1" thickBot="1" x14ac:dyDescent="0.3">
      <c r="A17" s="107" t="s">
        <v>36</v>
      </c>
      <c r="B17" s="108">
        <v>1</v>
      </c>
      <c r="D17" s="262"/>
      <c r="E17" s="132" t="s">
        <v>33</v>
      </c>
      <c r="F17" s="43">
        <f>B14</f>
        <v>25</v>
      </c>
      <c r="J17" s="253"/>
      <c r="K17" s="133" t="s">
        <v>32</v>
      </c>
      <c r="L17" s="134" t="s">
        <v>330</v>
      </c>
    </row>
    <row r="18" spans="1:12" ht="26.65" customHeight="1" thickBot="1" x14ac:dyDescent="0.3">
      <c r="A18" s="107" t="s">
        <v>37</v>
      </c>
      <c r="B18" s="108">
        <v>1</v>
      </c>
      <c r="D18" s="262"/>
      <c r="E18" s="132" t="s">
        <v>35</v>
      </c>
      <c r="F18" s="43">
        <f>B16</f>
        <v>4</v>
      </c>
      <c r="J18" s="251" t="s">
        <v>315</v>
      </c>
      <c r="K18" s="126" t="s">
        <v>327</v>
      </c>
      <c r="L18" s="135" t="s">
        <v>328</v>
      </c>
    </row>
    <row r="19" spans="1:12" ht="19.5" customHeight="1" thickBot="1" x14ac:dyDescent="0.3">
      <c r="A19" s="107" t="s">
        <v>38</v>
      </c>
      <c r="B19" s="108">
        <v>1</v>
      </c>
      <c r="D19" s="262"/>
      <c r="E19" s="132" t="s">
        <v>39</v>
      </c>
      <c r="F19" s="43">
        <f>B21</f>
        <v>17</v>
      </c>
      <c r="J19" s="252"/>
      <c r="K19" s="130" t="s">
        <v>28</v>
      </c>
      <c r="L19" s="131" t="s">
        <v>331</v>
      </c>
    </row>
    <row r="20" spans="1:12" ht="31.9" customHeight="1" thickBot="1" x14ac:dyDescent="0.3">
      <c r="A20" s="107" t="s">
        <v>593</v>
      </c>
      <c r="B20" s="108">
        <v>1</v>
      </c>
      <c r="D20" s="263"/>
      <c r="E20" s="136" t="s">
        <v>313</v>
      </c>
      <c r="F20" s="44">
        <f>B45</f>
        <v>4</v>
      </c>
      <c r="J20" s="253"/>
      <c r="K20" s="133" t="s">
        <v>32</v>
      </c>
      <c r="L20" s="137" t="s">
        <v>332</v>
      </c>
    </row>
    <row r="21" spans="1:12" ht="22.9" customHeight="1" thickBot="1" x14ac:dyDescent="0.3">
      <c r="A21" s="104" t="s">
        <v>39</v>
      </c>
      <c r="B21" s="138">
        <f>SUM(B22,B33,B42)</f>
        <v>17</v>
      </c>
      <c r="D21" s="257" t="s">
        <v>7</v>
      </c>
      <c r="E21" s="258"/>
      <c r="F21" s="139" t="str">
        <f>IF(F15&lt;16,$K$15,IF(F15&lt;26,$K$16,$K$17))</f>
        <v>В полном объеме соответствует требованиям</v>
      </c>
      <c r="J21" s="251" t="s">
        <v>316</v>
      </c>
      <c r="K21" s="126" t="s">
        <v>327</v>
      </c>
      <c r="L21" s="140" t="s">
        <v>333</v>
      </c>
    </row>
    <row r="22" spans="1:12" ht="18.600000000000001" customHeight="1" thickBot="1" x14ac:dyDescent="0.3">
      <c r="A22" s="141" t="s">
        <v>40</v>
      </c>
      <c r="B22" s="142">
        <f>SUM(B23:B25,B27:B32)</f>
        <v>9</v>
      </c>
      <c r="D22" s="264" t="s">
        <v>315</v>
      </c>
      <c r="E22" s="143" t="s">
        <v>353</v>
      </c>
      <c r="F22" s="125">
        <f>SUM(F23,F24)</f>
        <v>30</v>
      </c>
      <c r="J22" s="252"/>
      <c r="K22" s="130" t="s">
        <v>28</v>
      </c>
      <c r="L22" s="144" t="s">
        <v>334</v>
      </c>
    </row>
    <row r="23" spans="1:12" ht="20.25" customHeight="1" thickBot="1" x14ac:dyDescent="0.3">
      <c r="A23" s="107" t="s">
        <v>41</v>
      </c>
      <c r="B23" s="108">
        <v>1</v>
      </c>
      <c r="D23" s="265"/>
      <c r="E23" s="145" t="s">
        <v>586</v>
      </c>
      <c r="F23" s="45">
        <f>B51</f>
        <v>5</v>
      </c>
      <c r="J23" s="253"/>
      <c r="K23" s="133" t="s">
        <v>32</v>
      </c>
      <c r="L23" s="146" t="s">
        <v>335</v>
      </c>
    </row>
    <row r="24" spans="1:12" ht="28.9" customHeight="1" thickBot="1" x14ac:dyDescent="0.3">
      <c r="A24" s="107" t="s">
        <v>42</v>
      </c>
      <c r="B24" s="108">
        <v>1</v>
      </c>
      <c r="D24" s="265"/>
      <c r="E24" s="132" t="s">
        <v>33</v>
      </c>
      <c r="F24" s="43">
        <f>B60</f>
        <v>25</v>
      </c>
      <c r="J24" s="251" t="s">
        <v>317</v>
      </c>
      <c r="K24" s="126" t="s">
        <v>327</v>
      </c>
      <c r="L24" s="135" t="s">
        <v>336</v>
      </c>
    </row>
    <row r="25" spans="1:12" ht="30" customHeight="1" thickBot="1" x14ac:dyDescent="0.3">
      <c r="A25" s="107" t="s">
        <v>43</v>
      </c>
      <c r="B25" s="108">
        <v>1</v>
      </c>
      <c r="D25" s="265"/>
      <c r="E25" s="132" t="s">
        <v>35</v>
      </c>
      <c r="F25" s="43">
        <f>B62</f>
        <v>4</v>
      </c>
      <c r="J25" s="252"/>
      <c r="K25" s="130" t="s">
        <v>28</v>
      </c>
      <c r="L25" s="131" t="s">
        <v>337</v>
      </c>
    </row>
    <row r="26" spans="1:12" ht="15" customHeight="1" thickBot="1" x14ac:dyDescent="0.3">
      <c r="A26" s="267" t="s">
        <v>44</v>
      </c>
      <c r="B26" s="268"/>
      <c r="D26" s="265"/>
      <c r="E26" s="132" t="s">
        <v>39</v>
      </c>
      <c r="F26" s="43">
        <f>B67</f>
        <v>17</v>
      </c>
      <c r="J26" s="253"/>
      <c r="K26" s="133" t="s">
        <v>32</v>
      </c>
      <c r="L26" s="137" t="s">
        <v>338</v>
      </c>
    </row>
    <row r="27" spans="1:12" ht="18" customHeight="1" thickBot="1" x14ac:dyDescent="0.3">
      <c r="A27" s="171" t="s">
        <v>567</v>
      </c>
      <c r="B27" s="108">
        <v>1</v>
      </c>
      <c r="D27" s="266"/>
      <c r="E27" s="136" t="s">
        <v>313</v>
      </c>
      <c r="F27" s="46">
        <f>B91</f>
        <v>4</v>
      </c>
      <c r="J27" s="251" t="s">
        <v>318</v>
      </c>
      <c r="K27" s="126" t="s">
        <v>327</v>
      </c>
      <c r="L27" s="147" t="s">
        <v>339</v>
      </c>
    </row>
    <row r="28" spans="1:12" ht="17.25" customHeight="1" thickBot="1" x14ac:dyDescent="0.3">
      <c r="A28" s="171" t="s">
        <v>584</v>
      </c>
      <c r="B28" s="108">
        <v>1</v>
      </c>
      <c r="D28" s="257" t="s">
        <v>7</v>
      </c>
      <c r="E28" s="258"/>
      <c r="F28" s="139" t="str">
        <f>IF(F22&lt;16,$K$15,IF(F22&lt;25,$K$16,$K$17))</f>
        <v>В полном объеме соответствует требованиям</v>
      </c>
      <c r="J28" s="252"/>
      <c r="K28" s="130" t="s">
        <v>28</v>
      </c>
      <c r="L28" s="131" t="s">
        <v>340</v>
      </c>
    </row>
    <row r="29" spans="1:12" ht="16.899999999999999" customHeight="1" thickBot="1" x14ac:dyDescent="0.3">
      <c r="A29" s="171" t="s">
        <v>569</v>
      </c>
      <c r="B29" s="108">
        <v>1</v>
      </c>
      <c r="D29" s="264" t="s">
        <v>316</v>
      </c>
      <c r="E29" s="143" t="s">
        <v>354</v>
      </c>
      <c r="F29" s="125">
        <f>SUM(F30,F31)</f>
        <v>32</v>
      </c>
      <c r="J29" s="253"/>
      <c r="K29" s="133" t="s">
        <v>32</v>
      </c>
      <c r="L29" s="134" t="s">
        <v>341</v>
      </c>
    </row>
    <row r="30" spans="1:12" ht="18" customHeight="1" thickBot="1" x14ac:dyDescent="0.3">
      <c r="A30" s="171" t="s">
        <v>585</v>
      </c>
      <c r="B30" s="108">
        <v>1</v>
      </c>
      <c r="D30" s="265"/>
      <c r="E30" s="145" t="s">
        <v>586</v>
      </c>
      <c r="F30" s="42">
        <f>B97</f>
        <v>8</v>
      </c>
      <c r="J30" s="251" t="s">
        <v>319</v>
      </c>
      <c r="K30" s="126" t="s">
        <v>327</v>
      </c>
      <c r="L30" s="135" t="s">
        <v>328</v>
      </c>
    </row>
    <row r="31" spans="1:12" ht="28.9" customHeight="1" thickBot="1" x14ac:dyDescent="0.3">
      <c r="A31" s="171" t="s">
        <v>588</v>
      </c>
      <c r="B31" s="108">
        <v>1</v>
      </c>
      <c r="D31" s="265"/>
      <c r="E31" s="132" t="s">
        <v>33</v>
      </c>
      <c r="F31" s="43">
        <f>B109</f>
        <v>24</v>
      </c>
      <c r="J31" s="252"/>
      <c r="K31" s="130" t="s">
        <v>28</v>
      </c>
      <c r="L31" s="131" t="s">
        <v>331</v>
      </c>
    </row>
    <row r="32" spans="1:12" ht="28.9" customHeight="1" thickBot="1" x14ac:dyDescent="0.3">
      <c r="A32" s="107" t="s">
        <v>570</v>
      </c>
      <c r="B32" s="108">
        <v>1</v>
      </c>
      <c r="D32" s="265"/>
      <c r="E32" s="132" t="s">
        <v>35</v>
      </c>
      <c r="F32" s="43">
        <f>B111</f>
        <v>4</v>
      </c>
      <c r="J32" s="253"/>
      <c r="K32" s="133" t="s">
        <v>32</v>
      </c>
      <c r="L32" s="137" t="s">
        <v>332</v>
      </c>
    </row>
    <row r="33" spans="1:12" ht="18.600000000000001" customHeight="1" thickBot="1" x14ac:dyDescent="0.3">
      <c r="A33" s="141" t="s">
        <v>45</v>
      </c>
      <c r="B33" s="128">
        <f>SUM(B34,B36:B41)</f>
        <v>7</v>
      </c>
      <c r="D33" s="265"/>
      <c r="E33" s="132" t="s">
        <v>39</v>
      </c>
      <c r="F33" s="43">
        <f>B116</f>
        <v>16</v>
      </c>
      <c r="J33" s="251" t="s">
        <v>320</v>
      </c>
      <c r="K33" s="126" t="s">
        <v>327</v>
      </c>
      <c r="L33" s="147" t="s">
        <v>342</v>
      </c>
    </row>
    <row r="34" spans="1:12" ht="32.25" customHeight="1" thickBot="1" x14ac:dyDescent="0.3">
      <c r="A34" s="107" t="s">
        <v>465</v>
      </c>
      <c r="B34" s="108">
        <v>1</v>
      </c>
      <c r="D34" s="266"/>
      <c r="E34" s="136" t="s">
        <v>313</v>
      </c>
      <c r="F34" s="47">
        <f>B140</f>
        <v>4</v>
      </c>
      <c r="J34" s="252"/>
      <c r="K34" s="130" t="s">
        <v>28</v>
      </c>
      <c r="L34" s="131" t="s">
        <v>343</v>
      </c>
    </row>
    <row r="35" spans="1:12" ht="21" customHeight="1" thickBot="1" x14ac:dyDescent="0.3">
      <c r="A35" s="267" t="s">
        <v>46</v>
      </c>
      <c r="B35" s="268"/>
      <c r="D35" s="257" t="s">
        <v>7</v>
      </c>
      <c r="E35" s="258"/>
      <c r="F35" s="139" t="str">
        <f>IF(F29&lt;18,$K$15,IF(F29&lt;28,$K$16,$K$17))</f>
        <v>В полном объеме соответствует требованиям</v>
      </c>
      <c r="J35" s="253"/>
      <c r="K35" s="133" t="s">
        <v>32</v>
      </c>
      <c r="L35" s="134" t="s">
        <v>344</v>
      </c>
    </row>
    <row r="36" spans="1:12" ht="16.899999999999999" customHeight="1" thickBot="1" x14ac:dyDescent="0.3">
      <c r="A36" s="107" t="s">
        <v>567</v>
      </c>
      <c r="B36" s="108">
        <v>1</v>
      </c>
      <c r="D36" s="264" t="s">
        <v>317</v>
      </c>
      <c r="E36" s="143" t="s">
        <v>355</v>
      </c>
      <c r="F36" s="125">
        <f>SUM(F37,F38)</f>
        <v>31</v>
      </c>
      <c r="J36" s="251" t="s">
        <v>321</v>
      </c>
      <c r="K36" s="148" t="s">
        <v>327</v>
      </c>
      <c r="L36" s="135" t="s">
        <v>342</v>
      </c>
    </row>
    <row r="37" spans="1:12" ht="18" customHeight="1" thickBot="1" x14ac:dyDescent="0.3">
      <c r="A37" s="107" t="s">
        <v>584</v>
      </c>
      <c r="B37" s="108">
        <v>1</v>
      </c>
      <c r="D37" s="265"/>
      <c r="E37" s="145" t="s">
        <v>586</v>
      </c>
      <c r="F37" s="42">
        <f>B146</f>
        <v>7</v>
      </c>
      <c r="J37" s="252"/>
      <c r="K37" s="149" t="s">
        <v>28</v>
      </c>
      <c r="L37" s="131" t="s">
        <v>343</v>
      </c>
    </row>
    <row r="38" spans="1:12" ht="21.6" customHeight="1" thickBot="1" x14ac:dyDescent="0.3">
      <c r="A38" s="107" t="s">
        <v>569</v>
      </c>
      <c r="B38" s="108">
        <v>1</v>
      </c>
      <c r="D38" s="265"/>
      <c r="E38" s="132" t="s">
        <v>33</v>
      </c>
      <c r="F38" s="43">
        <f>B157</f>
        <v>24</v>
      </c>
      <c r="J38" s="253"/>
      <c r="K38" s="150" t="s">
        <v>32</v>
      </c>
      <c r="L38" s="137" t="s">
        <v>344</v>
      </c>
    </row>
    <row r="39" spans="1:12" ht="16.899999999999999" customHeight="1" thickBot="1" x14ac:dyDescent="0.3">
      <c r="A39" s="107" t="s">
        <v>585</v>
      </c>
      <c r="B39" s="108">
        <v>1</v>
      </c>
      <c r="D39" s="265"/>
      <c r="E39" s="132" t="s">
        <v>35</v>
      </c>
      <c r="F39" s="43">
        <f>B159</f>
        <v>4</v>
      </c>
      <c r="J39" s="251" t="s">
        <v>322</v>
      </c>
      <c r="K39" s="148" t="s">
        <v>327</v>
      </c>
      <c r="L39" s="140" t="s">
        <v>345</v>
      </c>
    </row>
    <row r="40" spans="1:12" ht="29.45" customHeight="1" thickBot="1" x14ac:dyDescent="0.3">
      <c r="A40" s="107" t="s">
        <v>588</v>
      </c>
      <c r="B40" s="108">
        <v>1</v>
      </c>
      <c r="D40" s="265"/>
      <c r="E40" s="132" t="s">
        <v>39</v>
      </c>
      <c r="F40" s="43">
        <f>B164</f>
        <v>16</v>
      </c>
      <c r="J40" s="252"/>
      <c r="K40" s="149" t="s">
        <v>28</v>
      </c>
      <c r="L40" s="144" t="s">
        <v>346</v>
      </c>
    </row>
    <row r="41" spans="1:12" ht="28.9" customHeight="1" thickBot="1" x14ac:dyDescent="0.3">
      <c r="A41" s="107" t="s">
        <v>570</v>
      </c>
      <c r="B41" s="108">
        <v>1</v>
      </c>
      <c r="D41" s="266"/>
      <c r="E41" s="151" t="s">
        <v>313</v>
      </c>
      <c r="F41" s="47">
        <f>B188</f>
        <v>4</v>
      </c>
      <c r="J41" s="253"/>
      <c r="K41" s="150" t="s">
        <v>32</v>
      </c>
      <c r="L41" s="146" t="s">
        <v>347</v>
      </c>
    </row>
    <row r="42" spans="1:12" ht="27" customHeight="1" thickBot="1" x14ac:dyDescent="0.3">
      <c r="A42" s="141" t="s">
        <v>47</v>
      </c>
      <c r="B42" s="105">
        <f>SUM(B43:B44)</f>
        <v>1</v>
      </c>
      <c r="D42" s="259" t="s">
        <v>7</v>
      </c>
      <c r="E42" s="260"/>
      <c r="F42" s="139" t="str">
        <f>IF(F36&lt;17,$K$15,IF(F36&lt;27,$K$16,$K$17))</f>
        <v>В полном объеме соответствует требованиям</v>
      </c>
      <c r="J42" s="251" t="s">
        <v>323</v>
      </c>
      <c r="K42" s="126" t="s">
        <v>327</v>
      </c>
      <c r="L42" s="135" t="s">
        <v>328</v>
      </c>
    </row>
    <row r="43" spans="1:12" ht="16.149999999999999" customHeight="1" thickBot="1" x14ac:dyDescent="0.3">
      <c r="A43" s="107" t="s">
        <v>48</v>
      </c>
      <c r="B43" s="152">
        <v>1</v>
      </c>
      <c r="D43" s="271" t="s">
        <v>318</v>
      </c>
      <c r="E43" s="143" t="s">
        <v>459</v>
      </c>
      <c r="F43" s="125">
        <f>SUM(F44,F45)</f>
        <v>38</v>
      </c>
      <c r="J43" s="252"/>
      <c r="K43" s="130" t="s">
        <v>28</v>
      </c>
      <c r="L43" s="131" t="s">
        <v>331</v>
      </c>
    </row>
    <row r="44" spans="1:12" ht="28.15" customHeight="1" thickBot="1" x14ac:dyDescent="0.3">
      <c r="A44" s="107" t="s">
        <v>49</v>
      </c>
      <c r="B44" s="152">
        <v>0</v>
      </c>
      <c r="D44" s="272"/>
      <c r="E44" s="145" t="s">
        <v>586</v>
      </c>
      <c r="F44" s="42">
        <f>B194</f>
        <v>5</v>
      </c>
      <c r="J44" s="253"/>
      <c r="K44" s="133" t="s">
        <v>32</v>
      </c>
      <c r="L44" s="137" t="s">
        <v>332</v>
      </c>
    </row>
    <row r="45" spans="1:12" ht="31.15" customHeight="1" thickBot="1" x14ac:dyDescent="0.3">
      <c r="A45" s="104" t="s">
        <v>50</v>
      </c>
      <c r="B45" s="105">
        <f>SUM(B46:B49)</f>
        <v>4</v>
      </c>
      <c r="D45" s="272"/>
      <c r="E45" s="132" t="s">
        <v>33</v>
      </c>
      <c r="F45" s="43">
        <f>B203</f>
        <v>33</v>
      </c>
      <c r="J45" s="251" t="s">
        <v>324</v>
      </c>
      <c r="K45" s="148" t="s">
        <v>327</v>
      </c>
      <c r="L45" s="147" t="s">
        <v>328</v>
      </c>
    </row>
    <row r="46" spans="1:12" ht="18.600000000000001" customHeight="1" thickBot="1" x14ac:dyDescent="0.3">
      <c r="A46" s="107" t="s">
        <v>51</v>
      </c>
      <c r="B46" s="108">
        <v>1</v>
      </c>
      <c r="D46" s="272"/>
      <c r="E46" s="132" t="s">
        <v>35</v>
      </c>
      <c r="F46" s="43">
        <f>B205</f>
        <v>6</v>
      </c>
      <c r="J46" s="252"/>
      <c r="K46" s="149" t="s">
        <v>28</v>
      </c>
      <c r="L46" s="131" t="s">
        <v>329</v>
      </c>
    </row>
    <row r="47" spans="1:12" ht="26.65" customHeight="1" thickBot="1" x14ac:dyDescent="0.3">
      <c r="A47" s="107" t="s">
        <v>52</v>
      </c>
      <c r="B47" s="108">
        <v>1</v>
      </c>
      <c r="D47" s="272"/>
      <c r="E47" s="132" t="s">
        <v>39</v>
      </c>
      <c r="F47" s="43">
        <f>B212</f>
        <v>20</v>
      </c>
      <c r="J47" s="253"/>
      <c r="K47" s="150" t="s">
        <v>32</v>
      </c>
      <c r="L47" s="134" t="s">
        <v>330</v>
      </c>
    </row>
    <row r="48" spans="1:12" ht="18" customHeight="1" thickBot="1" x14ac:dyDescent="0.3">
      <c r="A48" s="107" t="s">
        <v>53</v>
      </c>
      <c r="B48" s="108">
        <v>1</v>
      </c>
      <c r="D48" s="273"/>
      <c r="E48" s="136" t="s">
        <v>313</v>
      </c>
      <c r="F48" s="44">
        <f>B238</f>
        <v>7</v>
      </c>
      <c r="J48" s="251" t="s">
        <v>325</v>
      </c>
      <c r="K48" s="148" t="s">
        <v>327</v>
      </c>
      <c r="L48" s="153" t="s">
        <v>339</v>
      </c>
    </row>
    <row r="49" spans="1:12" ht="28.15" customHeight="1" thickBot="1" x14ac:dyDescent="0.3">
      <c r="A49" s="107" t="s">
        <v>54</v>
      </c>
      <c r="B49" s="108">
        <v>1</v>
      </c>
      <c r="D49" s="257" t="s">
        <v>7</v>
      </c>
      <c r="E49" s="258"/>
      <c r="F49" s="139" t="str">
        <f>IF(F43&lt;20,$K$15,IF(F43&lt;31,$K$16,$K$17))</f>
        <v>В полном объеме соответствует требованиям</v>
      </c>
      <c r="J49" s="252"/>
      <c r="K49" s="149" t="s">
        <v>28</v>
      </c>
      <c r="L49" s="144" t="s">
        <v>340</v>
      </c>
    </row>
    <row r="50" spans="1:12" ht="15" customHeight="1" thickBot="1" x14ac:dyDescent="0.3">
      <c r="A50" s="155" t="s">
        <v>55</v>
      </c>
      <c r="B50" s="156">
        <f>SUM(B51,B60)</f>
        <v>30</v>
      </c>
      <c r="D50" s="271" t="s">
        <v>319</v>
      </c>
      <c r="E50" s="143" t="s">
        <v>353</v>
      </c>
      <c r="F50" s="125">
        <f>SUM(F51,F52)</f>
        <v>30</v>
      </c>
      <c r="J50" s="253"/>
      <c r="K50" s="150" t="s">
        <v>32</v>
      </c>
      <c r="L50" s="154" t="s">
        <v>348</v>
      </c>
    </row>
    <row r="51" spans="1:12" ht="26.65" customHeight="1" thickBot="1" x14ac:dyDescent="0.3">
      <c r="A51" s="121" t="s">
        <v>587</v>
      </c>
      <c r="B51" s="99">
        <f>SUM(B53,B57)</f>
        <v>5</v>
      </c>
      <c r="D51" s="272"/>
      <c r="E51" s="145" t="s">
        <v>586</v>
      </c>
      <c r="F51" s="48">
        <f>B247</f>
        <v>5</v>
      </c>
      <c r="J51" s="251" t="s">
        <v>326</v>
      </c>
      <c r="K51" s="148" t="s">
        <v>327</v>
      </c>
      <c r="L51" s="147" t="s">
        <v>328</v>
      </c>
    </row>
    <row r="52" spans="1:12" ht="24" customHeight="1" thickBot="1" x14ac:dyDescent="0.3">
      <c r="A52" s="269" t="s">
        <v>56</v>
      </c>
      <c r="B52" s="270"/>
      <c r="D52" s="272"/>
      <c r="E52" s="132" t="s">
        <v>33</v>
      </c>
      <c r="F52" s="43">
        <f>B256</f>
        <v>25</v>
      </c>
      <c r="J52" s="252"/>
      <c r="K52" s="149" t="s">
        <v>28</v>
      </c>
      <c r="L52" s="131" t="s">
        <v>331</v>
      </c>
    </row>
    <row r="53" spans="1:12" ht="21.6" customHeight="1" thickBot="1" x14ac:dyDescent="0.3">
      <c r="A53" s="104" t="s">
        <v>16</v>
      </c>
      <c r="B53" s="105">
        <f>SUM(B54:B56)</f>
        <v>3</v>
      </c>
      <c r="D53" s="272"/>
      <c r="E53" s="132" t="s">
        <v>35</v>
      </c>
      <c r="F53" s="43">
        <f>B258</f>
        <v>4</v>
      </c>
      <c r="J53" s="253"/>
      <c r="K53" s="150" t="s">
        <v>32</v>
      </c>
      <c r="L53" s="134" t="s">
        <v>332</v>
      </c>
    </row>
    <row r="54" spans="1:12" ht="20.45" customHeight="1" thickBot="1" x14ac:dyDescent="0.3">
      <c r="A54" s="107" t="s">
        <v>18</v>
      </c>
      <c r="B54" s="152">
        <v>1</v>
      </c>
      <c r="D54" s="272"/>
      <c r="E54" s="132" t="s">
        <v>39</v>
      </c>
      <c r="F54" s="43">
        <f>B263</f>
        <v>17</v>
      </c>
      <c r="J54" s="251" t="s">
        <v>222</v>
      </c>
      <c r="K54" s="148" t="s">
        <v>327</v>
      </c>
      <c r="L54" s="153" t="s">
        <v>349</v>
      </c>
    </row>
    <row r="55" spans="1:12" ht="22.15" customHeight="1" thickBot="1" x14ac:dyDescent="0.3">
      <c r="A55" s="107" t="s">
        <v>19</v>
      </c>
      <c r="B55" s="152">
        <v>1</v>
      </c>
      <c r="D55" s="273"/>
      <c r="E55" s="136" t="s">
        <v>313</v>
      </c>
      <c r="F55" s="47">
        <f>B287</f>
        <v>4</v>
      </c>
      <c r="J55" s="252"/>
      <c r="K55" s="149" t="s">
        <v>28</v>
      </c>
      <c r="L55" s="144" t="s">
        <v>350</v>
      </c>
    </row>
    <row r="56" spans="1:12" ht="29.45" customHeight="1" thickBot="1" x14ac:dyDescent="0.3">
      <c r="A56" s="107" t="s">
        <v>22</v>
      </c>
      <c r="B56" s="152">
        <v>1</v>
      </c>
      <c r="D56" s="257" t="s">
        <v>7</v>
      </c>
      <c r="E56" s="258"/>
      <c r="F56" s="139" t="str">
        <f>IF(F50&lt;16,$K$15,IF(F50&lt;25,$K$16,$K$17))</f>
        <v>В полном объеме соответствует требованиям</v>
      </c>
      <c r="J56" s="253"/>
      <c r="K56" s="150" t="s">
        <v>32</v>
      </c>
      <c r="L56" s="157" t="s">
        <v>351</v>
      </c>
    </row>
    <row r="57" spans="1:12" ht="18.600000000000001" customHeight="1" thickBot="1" x14ac:dyDescent="0.3">
      <c r="A57" s="104" t="s">
        <v>29</v>
      </c>
      <c r="B57" s="105">
        <f>SUM(B58:B59)</f>
        <v>2</v>
      </c>
      <c r="D57" s="264" t="s">
        <v>320</v>
      </c>
      <c r="E57" s="143" t="s">
        <v>356</v>
      </c>
      <c r="F57" s="125">
        <f>SUM(F58,F59)</f>
        <v>43</v>
      </c>
      <c r="J57" s="251" t="s">
        <v>443</v>
      </c>
      <c r="K57" s="148" t="s">
        <v>327</v>
      </c>
      <c r="L57" s="147" t="s">
        <v>455</v>
      </c>
    </row>
    <row r="58" spans="1:12" ht="22.15" customHeight="1" thickBot="1" x14ac:dyDescent="0.3">
      <c r="A58" s="107" t="s">
        <v>463</v>
      </c>
      <c r="B58" s="152">
        <v>1</v>
      </c>
      <c r="D58" s="265"/>
      <c r="E58" s="145" t="s">
        <v>586</v>
      </c>
      <c r="F58" s="42">
        <f>B293</f>
        <v>5</v>
      </c>
      <c r="J58" s="252"/>
      <c r="K58" s="149" t="s">
        <v>28</v>
      </c>
      <c r="L58" s="131" t="s">
        <v>456</v>
      </c>
    </row>
    <row r="59" spans="1:12" ht="21.75" customHeight="1" thickBot="1" x14ac:dyDescent="0.3">
      <c r="A59" s="107" t="s">
        <v>464</v>
      </c>
      <c r="B59" s="152">
        <v>1</v>
      </c>
      <c r="D59" s="265"/>
      <c r="E59" s="132" t="s">
        <v>33</v>
      </c>
      <c r="F59" s="43">
        <f>B302</f>
        <v>38</v>
      </c>
      <c r="J59" s="253"/>
      <c r="K59" s="150" t="s">
        <v>32</v>
      </c>
      <c r="L59" s="134" t="s">
        <v>457</v>
      </c>
    </row>
    <row r="60" spans="1:12" ht="30.75" customHeight="1" thickBot="1" x14ac:dyDescent="0.3">
      <c r="A60" s="121" t="s">
        <v>33</v>
      </c>
      <c r="B60" s="99">
        <f>SUM(B62,B67,B91)</f>
        <v>25</v>
      </c>
      <c r="D60" s="265"/>
      <c r="E60" s="132" t="s">
        <v>35</v>
      </c>
      <c r="F60" s="43">
        <f>B304</f>
        <v>8</v>
      </c>
      <c r="J60" s="251" t="s">
        <v>451</v>
      </c>
      <c r="K60" s="148" t="s">
        <v>327</v>
      </c>
      <c r="L60" s="153" t="s">
        <v>294</v>
      </c>
    </row>
    <row r="61" spans="1:12" ht="28.9" customHeight="1" thickBot="1" x14ac:dyDescent="0.3">
      <c r="A61" s="269" t="s">
        <v>34</v>
      </c>
      <c r="B61" s="270"/>
      <c r="D61" s="265"/>
      <c r="E61" s="132" t="s">
        <v>39</v>
      </c>
      <c r="F61" s="43">
        <f>B313</f>
        <v>18</v>
      </c>
      <c r="J61" s="252"/>
      <c r="K61" s="149" t="s">
        <v>28</v>
      </c>
      <c r="L61" s="144" t="s">
        <v>295</v>
      </c>
    </row>
    <row r="62" spans="1:12" ht="29.45" customHeight="1" thickBot="1" x14ac:dyDescent="0.3">
      <c r="A62" s="104" t="s">
        <v>35</v>
      </c>
      <c r="B62" s="128">
        <f>SUM(B63:B66)</f>
        <v>4</v>
      </c>
      <c r="D62" s="266"/>
      <c r="E62" s="136" t="s">
        <v>313</v>
      </c>
      <c r="F62" s="47">
        <f>B341</f>
        <v>12</v>
      </c>
      <c r="J62" s="253"/>
      <c r="K62" s="150" t="s">
        <v>32</v>
      </c>
      <c r="L62" s="157" t="s">
        <v>458</v>
      </c>
    </row>
    <row r="63" spans="1:12" ht="28.9" customHeight="1" thickBot="1" x14ac:dyDescent="0.3">
      <c r="A63" s="107" t="s">
        <v>36</v>
      </c>
      <c r="B63" s="108">
        <v>1</v>
      </c>
      <c r="D63" s="257" t="s">
        <v>7</v>
      </c>
      <c r="E63" s="258"/>
      <c r="F63" s="139" t="str">
        <f>IF(F57&lt;24,$K$15,IF(F57&lt;38,$K$16,$K$17))</f>
        <v>В полном объеме соответствует требованиям</v>
      </c>
    </row>
    <row r="64" spans="1:12" ht="18" customHeight="1" thickBot="1" x14ac:dyDescent="0.3">
      <c r="A64" s="107" t="s">
        <v>37</v>
      </c>
      <c r="B64" s="108">
        <v>1</v>
      </c>
      <c r="D64" s="264" t="s">
        <v>321</v>
      </c>
      <c r="E64" s="143" t="s">
        <v>356</v>
      </c>
      <c r="F64" s="125">
        <f>SUM(F65,F66)</f>
        <v>42</v>
      </c>
    </row>
    <row r="65" spans="1:6" ht="26.65" customHeight="1" thickBot="1" x14ac:dyDescent="0.3">
      <c r="A65" s="107" t="s">
        <v>57</v>
      </c>
      <c r="B65" s="108">
        <v>1</v>
      </c>
      <c r="D65" s="265"/>
      <c r="E65" s="145" t="s">
        <v>586</v>
      </c>
      <c r="F65" s="42">
        <f>B355</f>
        <v>5</v>
      </c>
    </row>
    <row r="66" spans="1:6" ht="18.600000000000001" customHeight="1" thickBot="1" x14ac:dyDescent="0.3">
      <c r="A66" s="107" t="s">
        <v>594</v>
      </c>
      <c r="B66" s="108">
        <v>1</v>
      </c>
      <c r="D66" s="265"/>
      <c r="E66" s="132" t="s">
        <v>33</v>
      </c>
      <c r="F66" s="43">
        <f>B364</f>
        <v>37</v>
      </c>
    </row>
    <row r="67" spans="1:6" ht="26.65" customHeight="1" thickBot="1" x14ac:dyDescent="0.3">
      <c r="A67" s="104" t="s">
        <v>39</v>
      </c>
      <c r="B67" s="138">
        <f>SUM(B68,B79,B88)</f>
        <v>17</v>
      </c>
      <c r="D67" s="265"/>
      <c r="E67" s="132" t="s">
        <v>35</v>
      </c>
      <c r="F67" s="43">
        <f>B366</f>
        <v>8</v>
      </c>
    </row>
    <row r="68" spans="1:6" ht="18.600000000000001" customHeight="1" thickBot="1" x14ac:dyDescent="0.3">
      <c r="A68" s="141" t="s">
        <v>40</v>
      </c>
      <c r="B68" s="142">
        <f>SUM(B69:B71,B73:B78)</f>
        <v>9</v>
      </c>
      <c r="D68" s="265"/>
      <c r="E68" s="132" t="s">
        <v>39</v>
      </c>
      <c r="F68" s="43">
        <f>B375</f>
        <v>17</v>
      </c>
    </row>
    <row r="69" spans="1:6" ht="18.600000000000001" customHeight="1" thickBot="1" x14ac:dyDescent="0.3">
      <c r="A69" s="107" t="s">
        <v>41</v>
      </c>
      <c r="B69" s="108">
        <v>1</v>
      </c>
      <c r="D69" s="266"/>
      <c r="E69" s="136" t="s">
        <v>313</v>
      </c>
      <c r="F69" s="47">
        <f>B403</f>
        <v>12</v>
      </c>
    </row>
    <row r="70" spans="1:6" ht="25.9" customHeight="1" thickBot="1" x14ac:dyDescent="0.3">
      <c r="A70" s="107" t="s">
        <v>42</v>
      </c>
      <c r="B70" s="108">
        <v>1</v>
      </c>
      <c r="D70" s="257" t="s">
        <v>7</v>
      </c>
      <c r="E70" s="258"/>
      <c r="F70" s="139" t="str">
        <f>IF(F64&lt;24,$K$15,IF(F64&lt;38,$K$16,$K$17))</f>
        <v>В полном объеме соответствует требованиям</v>
      </c>
    </row>
    <row r="71" spans="1:6" ht="26.65" customHeight="1" thickBot="1" x14ac:dyDescent="0.3">
      <c r="A71" s="107" t="s">
        <v>43</v>
      </c>
      <c r="B71" s="108">
        <v>1</v>
      </c>
      <c r="D71" s="264" t="s">
        <v>322</v>
      </c>
      <c r="E71" s="143" t="s">
        <v>357</v>
      </c>
      <c r="F71" s="125">
        <f>SUM(F72,F73)</f>
        <v>42</v>
      </c>
    </row>
    <row r="72" spans="1:6" ht="26.65" customHeight="1" thickBot="1" x14ac:dyDescent="0.3">
      <c r="A72" s="267" t="s">
        <v>44</v>
      </c>
      <c r="B72" s="268"/>
      <c r="D72" s="265"/>
      <c r="E72" s="145" t="s">
        <v>586</v>
      </c>
      <c r="F72" s="42">
        <f>B417</f>
        <v>7</v>
      </c>
    </row>
    <row r="73" spans="1:6" ht="16.149999999999999" customHeight="1" thickBot="1" x14ac:dyDescent="0.3">
      <c r="A73" s="171" t="s">
        <v>567</v>
      </c>
      <c r="B73" s="108">
        <v>1</v>
      </c>
      <c r="D73" s="265"/>
      <c r="E73" s="132" t="s">
        <v>33</v>
      </c>
      <c r="F73" s="43">
        <f>B428</f>
        <v>35</v>
      </c>
    </row>
    <row r="74" spans="1:6" ht="18" customHeight="1" thickBot="1" x14ac:dyDescent="0.3">
      <c r="A74" s="171" t="s">
        <v>584</v>
      </c>
      <c r="B74" s="108">
        <v>1</v>
      </c>
      <c r="D74" s="265"/>
      <c r="E74" s="132" t="s">
        <v>35</v>
      </c>
      <c r="F74" s="43">
        <f>B430</f>
        <v>4</v>
      </c>
    </row>
    <row r="75" spans="1:6" ht="20.45" customHeight="1" thickBot="1" x14ac:dyDescent="0.3">
      <c r="A75" s="171" t="s">
        <v>569</v>
      </c>
      <c r="B75" s="108">
        <v>1</v>
      </c>
      <c r="D75" s="265"/>
      <c r="E75" s="132" t="s">
        <v>39</v>
      </c>
      <c r="F75" s="43">
        <f>B435</f>
        <v>27</v>
      </c>
    </row>
    <row r="76" spans="1:6" ht="19.5" customHeight="1" thickBot="1" x14ac:dyDescent="0.3">
      <c r="A76" s="171" t="s">
        <v>585</v>
      </c>
      <c r="B76" s="108">
        <v>1</v>
      </c>
      <c r="D76" s="266"/>
      <c r="E76" s="136" t="s">
        <v>313</v>
      </c>
      <c r="F76" s="47">
        <f>B471</f>
        <v>4</v>
      </c>
    </row>
    <row r="77" spans="1:6" ht="18" customHeight="1" thickBot="1" x14ac:dyDescent="0.3">
      <c r="A77" s="171" t="s">
        <v>588</v>
      </c>
      <c r="B77" s="108">
        <v>1</v>
      </c>
      <c r="D77" s="257" t="s">
        <v>7</v>
      </c>
      <c r="E77" s="258"/>
      <c r="F77" s="139" t="str">
        <f>IF(F71&lt;23,$K$15,IF(F71&lt;36,$K$16,$K$17))</f>
        <v>В полном объеме соответствует требованиям</v>
      </c>
    </row>
    <row r="78" spans="1:6" ht="27.75" customHeight="1" thickBot="1" x14ac:dyDescent="0.3">
      <c r="A78" s="107" t="s">
        <v>570</v>
      </c>
      <c r="B78" s="108">
        <v>1</v>
      </c>
      <c r="D78" s="264" t="s">
        <v>323</v>
      </c>
      <c r="E78" s="143" t="s">
        <v>353</v>
      </c>
      <c r="F78" s="125">
        <f>SUM(F79,F80)</f>
        <v>30</v>
      </c>
    </row>
    <row r="79" spans="1:6" ht="31.9" customHeight="1" thickBot="1" x14ac:dyDescent="0.3">
      <c r="A79" s="141" t="s">
        <v>45</v>
      </c>
      <c r="B79" s="128">
        <f>SUM(B80,B82:B87)</f>
        <v>7</v>
      </c>
      <c r="D79" s="265"/>
      <c r="E79" s="145" t="s">
        <v>586</v>
      </c>
      <c r="F79" s="42">
        <f>B477</f>
        <v>5</v>
      </c>
    </row>
    <row r="80" spans="1:6" ht="18" customHeight="1" thickBot="1" x14ac:dyDescent="0.3">
      <c r="A80" s="107" t="s">
        <v>465</v>
      </c>
      <c r="B80" s="108">
        <v>1</v>
      </c>
      <c r="D80" s="265"/>
      <c r="E80" s="132" t="s">
        <v>33</v>
      </c>
      <c r="F80" s="43">
        <f>B486</f>
        <v>25</v>
      </c>
    </row>
    <row r="81" spans="1:6" ht="31.5" customHeight="1" thickBot="1" x14ac:dyDescent="0.3">
      <c r="A81" s="267" t="s">
        <v>46</v>
      </c>
      <c r="B81" s="268"/>
      <c r="D81" s="265"/>
      <c r="E81" s="132" t="s">
        <v>35</v>
      </c>
      <c r="F81" s="43">
        <f>B488</f>
        <v>4</v>
      </c>
    </row>
    <row r="82" spans="1:6" ht="15" customHeight="1" thickBot="1" x14ac:dyDescent="0.3">
      <c r="A82" s="107" t="s">
        <v>567</v>
      </c>
      <c r="B82" s="108">
        <v>1</v>
      </c>
      <c r="D82" s="265"/>
      <c r="E82" s="132" t="s">
        <v>39</v>
      </c>
      <c r="F82" s="43">
        <f>B493</f>
        <v>17</v>
      </c>
    </row>
    <row r="83" spans="1:6" ht="18" customHeight="1" thickBot="1" x14ac:dyDescent="0.3">
      <c r="A83" s="107" t="s">
        <v>584</v>
      </c>
      <c r="B83" s="108">
        <v>1</v>
      </c>
      <c r="D83" s="266"/>
      <c r="E83" s="136" t="s">
        <v>313</v>
      </c>
      <c r="F83" s="47">
        <f>B517</f>
        <v>4</v>
      </c>
    </row>
    <row r="84" spans="1:6" ht="17.25" customHeight="1" thickBot="1" x14ac:dyDescent="0.3">
      <c r="A84" s="107" t="s">
        <v>569</v>
      </c>
      <c r="B84" s="108">
        <v>1</v>
      </c>
      <c r="D84" s="257" t="s">
        <v>7</v>
      </c>
      <c r="E84" s="258"/>
      <c r="F84" s="139" t="str">
        <f>IF(F78&lt;16,$K$15,IF(F78&lt;25,$K$16,$K$17))</f>
        <v>В полном объеме соответствует требованиям</v>
      </c>
    </row>
    <row r="85" spans="1:6" ht="18" customHeight="1" thickBot="1" x14ac:dyDescent="0.3">
      <c r="A85" s="107" t="s">
        <v>585</v>
      </c>
      <c r="B85" s="108">
        <v>1</v>
      </c>
      <c r="D85" s="271" t="s">
        <v>324</v>
      </c>
      <c r="E85" s="143" t="s">
        <v>352</v>
      </c>
      <c r="F85" s="125">
        <f>SUM(F86,F87)</f>
        <v>30</v>
      </c>
    </row>
    <row r="86" spans="1:6" ht="18" customHeight="1" thickBot="1" x14ac:dyDescent="0.3">
      <c r="A86" s="107" t="s">
        <v>588</v>
      </c>
      <c r="B86" s="108">
        <v>1</v>
      </c>
      <c r="D86" s="272"/>
      <c r="E86" s="145" t="s">
        <v>586</v>
      </c>
      <c r="F86" s="42">
        <f>B523</f>
        <v>5</v>
      </c>
    </row>
    <row r="87" spans="1:6" ht="27" customHeight="1" thickBot="1" x14ac:dyDescent="0.3">
      <c r="A87" s="107" t="s">
        <v>570</v>
      </c>
      <c r="B87" s="108">
        <v>1</v>
      </c>
      <c r="D87" s="272"/>
      <c r="E87" s="132" t="s">
        <v>33</v>
      </c>
      <c r="F87" s="43">
        <f>B533</f>
        <v>25</v>
      </c>
    </row>
    <row r="88" spans="1:6" ht="28.15" customHeight="1" thickBot="1" x14ac:dyDescent="0.3">
      <c r="A88" s="141" t="s">
        <v>47</v>
      </c>
      <c r="B88" s="128">
        <f>SUM(B89:B90)</f>
        <v>1</v>
      </c>
      <c r="D88" s="272"/>
      <c r="E88" s="132" t="s">
        <v>35</v>
      </c>
      <c r="F88" s="43">
        <f>B535</f>
        <v>4</v>
      </c>
    </row>
    <row r="89" spans="1:6" ht="17.45" customHeight="1" thickBot="1" x14ac:dyDescent="0.3">
      <c r="A89" s="107" t="s">
        <v>58</v>
      </c>
      <c r="B89" s="108">
        <v>1</v>
      </c>
      <c r="D89" s="272"/>
      <c r="E89" s="132" t="s">
        <v>39</v>
      </c>
      <c r="F89" s="43">
        <f>B540</f>
        <v>17</v>
      </c>
    </row>
    <row r="90" spans="1:6" ht="18" customHeight="1" thickBot="1" x14ac:dyDescent="0.3">
      <c r="A90" s="107" t="s">
        <v>59</v>
      </c>
      <c r="B90" s="108">
        <v>0</v>
      </c>
      <c r="D90" s="273"/>
      <c r="E90" s="136" t="s">
        <v>313</v>
      </c>
      <c r="F90" s="47">
        <f>B564</f>
        <v>4</v>
      </c>
    </row>
    <row r="91" spans="1:6" ht="26.45" customHeight="1" thickBot="1" x14ac:dyDescent="0.3">
      <c r="A91" s="104" t="s">
        <v>50</v>
      </c>
      <c r="B91" s="105">
        <f>SUM(B92:B95)</f>
        <v>4</v>
      </c>
      <c r="D91" s="257" t="s">
        <v>7</v>
      </c>
      <c r="E91" s="258"/>
      <c r="F91" s="139" t="str">
        <f>IF(F85&lt;16,$K$15,IF(F85&lt;26,$K$16,$K$17))</f>
        <v>В полном объеме соответствует требованиям</v>
      </c>
    </row>
    <row r="92" spans="1:6" ht="28.9" customHeight="1" thickBot="1" x14ac:dyDescent="0.3">
      <c r="A92" s="107" t="s">
        <v>60</v>
      </c>
      <c r="B92" s="108">
        <v>1</v>
      </c>
      <c r="D92" s="264" t="s">
        <v>325</v>
      </c>
      <c r="E92" s="143" t="s">
        <v>358</v>
      </c>
      <c r="F92" s="125">
        <f>SUM(F93,F94)</f>
        <v>38</v>
      </c>
    </row>
    <row r="93" spans="1:6" ht="18.600000000000001" customHeight="1" thickBot="1" x14ac:dyDescent="0.3">
      <c r="A93" s="107" t="s">
        <v>61</v>
      </c>
      <c r="B93" s="108">
        <v>1</v>
      </c>
      <c r="D93" s="265"/>
      <c r="E93" s="145" t="s">
        <v>586</v>
      </c>
      <c r="F93" s="42">
        <f>B570</f>
        <v>7</v>
      </c>
    </row>
    <row r="94" spans="1:6" ht="26.45" customHeight="1" thickBot="1" x14ac:dyDescent="0.3">
      <c r="A94" s="107" t="s">
        <v>62</v>
      </c>
      <c r="B94" s="108">
        <v>1</v>
      </c>
      <c r="D94" s="265"/>
      <c r="E94" s="132" t="s">
        <v>33</v>
      </c>
      <c r="F94" s="43">
        <f>B581</f>
        <v>31</v>
      </c>
    </row>
    <row r="95" spans="1:6" ht="18.600000000000001" customHeight="1" thickBot="1" x14ac:dyDescent="0.3">
      <c r="A95" s="107" t="s">
        <v>63</v>
      </c>
      <c r="B95" s="108">
        <v>1</v>
      </c>
      <c r="D95" s="265"/>
      <c r="E95" s="132" t="s">
        <v>35</v>
      </c>
      <c r="F95" s="43">
        <f>B583</f>
        <v>6</v>
      </c>
    </row>
    <row r="96" spans="1:6" ht="26.45" customHeight="1" thickBot="1" x14ac:dyDescent="0.3">
      <c r="A96" s="155" t="s">
        <v>64</v>
      </c>
      <c r="B96" s="158">
        <f>SUM(B97,B109)</f>
        <v>32</v>
      </c>
      <c r="D96" s="265"/>
      <c r="E96" s="132" t="s">
        <v>39</v>
      </c>
      <c r="F96" s="43">
        <f>B590</f>
        <v>17</v>
      </c>
    </row>
    <row r="97" spans="1:6" ht="16.899999999999999" customHeight="1" thickBot="1" x14ac:dyDescent="0.3">
      <c r="A97" s="121" t="s">
        <v>587</v>
      </c>
      <c r="B97" s="159">
        <f>SUM(B99,B106)</f>
        <v>8</v>
      </c>
      <c r="D97" s="266"/>
      <c r="E97" s="136" t="s">
        <v>313</v>
      </c>
      <c r="F97" s="47">
        <f>B614</f>
        <v>8</v>
      </c>
    </row>
    <row r="98" spans="1:6" ht="26.65" customHeight="1" thickBot="1" x14ac:dyDescent="0.3">
      <c r="A98" s="269" t="s">
        <v>65</v>
      </c>
      <c r="B98" s="270"/>
      <c r="D98" s="257" t="s">
        <v>7</v>
      </c>
      <c r="E98" s="258"/>
      <c r="F98" s="139" t="str">
        <f>IF(F92&lt;20,$K$15,IF(F92&lt;31,$K$16,$K$17))</f>
        <v>В полном объеме соответствует требованиям</v>
      </c>
    </row>
    <row r="99" spans="1:6" ht="18" customHeight="1" thickBot="1" x14ac:dyDescent="0.3">
      <c r="A99" s="104" t="s">
        <v>16</v>
      </c>
      <c r="B99" s="105">
        <f>SUM(B100:B105)</f>
        <v>6</v>
      </c>
      <c r="D99" s="271" t="s">
        <v>326</v>
      </c>
      <c r="E99" s="143" t="s">
        <v>353</v>
      </c>
      <c r="F99" s="125">
        <f>SUM(F100,F101)</f>
        <v>29</v>
      </c>
    </row>
    <row r="100" spans="1:6" ht="20.45" customHeight="1" thickBot="1" x14ac:dyDescent="0.3">
      <c r="A100" s="107" t="s">
        <v>18</v>
      </c>
      <c r="B100" s="108">
        <v>1</v>
      </c>
      <c r="D100" s="272"/>
      <c r="E100" s="145" t="s">
        <v>586</v>
      </c>
      <c r="F100" s="42">
        <f>B624</f>
        <v>5</v>
      </c>
    </row>
    <row r="101" spans="1:6" ht="18.600000000000001" customHeight="1" thickBot="1" x14ac:dyDescent="0.3">
      <c r="A101" s="107" t="s">
        <v>19</v>
      </c>
      <c r="B101" s="108">
        <v>1</v>
      </c>
      <c r="D101" s="272"/>
      <c r="E101" s="132" t="s">
        <v>33</v>
      </c>
      <c r="F101" s="43">
        <f>B633</f>
        <v>24</v>
      </c>
    </row>
    <row r="102" spans="1:6" ht="18" customHeight="1" thickBot="1" x14ac:dyDescent="0.3">
      <c r="A102" s="107" t="s">
        <v>22</v>
      </c>
      <c r="B102" s="108">
        <v>1</v>
      </c>
      <c r="D102" s="272"/>
      <c r="E102" s="132" t="s">
        <v>35</v>
      </c>
      <c r="F102" s="43">
        <f>B635</f>
        <v>4</v>
      </c>
    </row>
    <row r="103" spans="1:6" ht="18" customHeight="1" thickBot="1" x14ac:dyDescent="0.3">
      <c r="A103" s="107" t="s">
        <v>66</v>
      </c>
      <c r="B103" s="108">
        <v>1</v>
      </c>
      <c r="D103" s="272"/>
      <c r="E103" s="132" t="s">
        <v>39</v>
      </c>
      <c r="F103" s="43">
        <f>B640</f>
        <v>16</v>
      </c>
    </row>
    <row r="104" spans="1:6" ht="18" customHeight="1" thickBot="1" x14ac:dyDescent="0.3">
      <c r="A104" s="107" t="s">
        <v>67</v>
      </c>
      <c r="B104" s="108">
        <v>1</v>
      </c>
      <c r="D104" s="273"/>
      <c r="E104" s="136" t="s">
        <v>313</v>
      </c>
      <c r="F104" s="47">
        <f>B664</f>
        <v>4</v>
      </c>
    </row>
    <row r="105" spans="1:6" ht="20.25" customHeight="1" thickBot="1" x14ac:dyDescent="0.3">
      <c r="A105" s="107" t="s">
        <v>25</v>
      </c>
      <c r="B105" s="108">
        <v>1</v>
      </c>
      <c r="D105" s="257" t="s">
        <v>7</v>
      </c>
      <c r="E105" s="258"/>
      <c r="F105" s="139" t="str">
        <f>IF(F99&lt;16,$K$15,IF(F99&lt;25,$K$16,$K$17))</f>
        <v>В полном объеме соответствует требованиям</v>
      </c>
    </row>
    <row r="106" spans="1:6" ht="16.899999999999999" customHeight="1" thickBot="1" x14ac:dyDescent="0.3">
      <c r="A106" s="104" t="s">
        <v>29</v>
      </c>
      <c r="B106" s="105">
        <f>SUM(B107:B108)</f>
        <v>2</v>
      </c>
      <c r="D106" s="264" t="s">
        <v>222</v>
      </c>
      <c r="E106" s="143" t="s">
        <v>359</v>
      </c>
      <c r="F106" s="125">
        <f>SUM(F107,F108)</f>
        <v>18</v>
      </c>
    </row>
    <row r="107" spans="1:6" ht="16.149999999999999" customHeight="1" thickBot="1" x14ac:dyDescent="0.3">
      <c r="A107" s="107" t="s">
        <v>463</v>
      </c>
      <c r="B107" s="108">
        <v>1</v>
      </c>
      <c r="D107" s="265"/>
      <c r="E107" s="145" t="s">
        <v>586</v>
      </c>
      <c r="F107" s="42">
        <f>B670</f>
        <v>2</v>
      </c>
    </row>
    <row r="108" spans="1:6" ht="18.600000000000001" customHeight="1" thickBot="1" x14ac:dyDescent="0.3">
      <c r="A108" s="107" t="s">
        <v>464</v>
      </c>
      <c r="B108" s="108">
        <v>1</v>
      </c>
      <c r="D108" s="265"/>
      <c r="E108" s="132" t="s">
        <v>33</v>
      </c>
      <c r="F108" s="43">
        <f>B675</f>
        <v>16</v>
      </c>
    </row>
    <row r="109" spans="1:6" ht="22.5" customHeight="1" thickBot="1" x14ac:dyDescent="0.3">
      <c r="A109" s="121" t="s">
        <v>33</v>
      </c>
      <c r="B109" s="122">
        <f>SUM(B111,B116,B140)</f>
        <v>24</v>
      </c>
      <c r="D109" s="265"/>
      <c r="E109" s="132" t="s">
        <v>35</v>
      </c>
      <c r="F109" s="43">
        <f>B677</f>
        <v>4</v>
      </c>
    </row>
    <row r="110" spans="1:6" ht="31.5" customHeight="1" thickBot="1" x14ac:dyDescent="0.3">
      <c r="A110" s="269" t="s">
        <v>34</v>
      </c>
      <c r="B110" s="270"/>
      <c r="D110" s="265"/>
      <c r="E110" s="132" t="s">
        <v>39</v>
      </c>
      <c r="F110" s="43">
        <f>B682</f>
        <v>8</v>
      </c>
    </row>
    <row r="111" spans="1:6" ht="18.600000000000001" customHeight="1" thickBot="1" x14ac:dyDescent="0.3">
      <c r="A111" s="104" t="s">
        <v>35</v>
      </c>
      <c r="B111" s="128">
        <f>SUM(B112:B115)</f>
        <v>4</v>
      </c>
      <c r="D111" s="266"/>
      <c r="E111" s="136" t="s">
        <v>313</v>
      </c>
      <c r="F111" s="47">
        <f>B696</f>
        <v>4</v>
      </c>
    </row>
    <row r="112" spans="1:6" ht="27.6" customHeight="1" thickBot="1" x14ac:dyDescent="0.3">
      <c r="A112" s="107" t="s">
        <v>36</v>
      </c>
      <c r="B112" s="108">
        <v>1</v>
      </c>
      <c r="D112" s="257" t="s">
        <v>7</v>
      </c>
      <c r="E112" s="258"/>
      <c r="F112" s="160" t="str">
        <f>IF(F106&lt;11,$K$15,IF(F106&lt;16,$K$16,$K$17))</f>
        <v>В полном объеме соответствует требованиям</v>
      </c>
    </row>
    <row r="113" spans="1:8" ht="25.15" customHeight="1" thickBot="1" x14ac:dyDescent="0.3">
      <c r="A113" s="107" t="s">
        <v>37</v>
      </c>
      <c r="B113" s="108">
        <v>1</v>
      </c>
      <c r="D113" s="254" t="s">
        <v>443</v>
      </c>
      <c r="E113" s="161" t="s">
        <v>450</v>
      </c>
      <c r="F113" s="48">
        <f>SUM(F114:F116)</f>
        <v>19</v>
      </c>
    </row>
    <row r="114" spans="1:8" ht="25.9" customHeight="1" thickBot="1" x14ac:dyDescent="0.3">
      <c r="A114" s="107" t="s">
        <v>68</v>
      </c>
      <c r="B114" s="108">
        <v>1</v>
      </c>
      <c r="D114" s="255"/>
      <c r="E114" s="162" t="s">
        <v>447</v>
      </c>
      <c r="F114" s="217">
        <f>B702</f>
        <v>10</v>
      </c>
    </row>
    <row r="115" spans="1:8" ht="33" customHeight="1" thickBot="1" x14ac:dyDescent="0.3">
      <c r="A115" s="107" t="s">
        <v>595</v>
      </c>
      <c r="B115" s="108">
        <v>1</v>
      </c>
      <c r="D115" s="255"/>
      <c r="E115" s="162" t="s">
        <v>448</v>
      </c>
      <c r="F115" s="163">
        <f>B717</f>
        <v>3</v>
      </c>
      <c r="G115" s="164"/>
      <c r="H115" s="164"/>
    </row>
    <row r="116" spans="1:8" ht="25.15" customHeight="1" thickBot="1" x14ac:dyDescent="0.3">
      <c r="A116" s="104" t="s">
        <v>39</v>
      </c>
      <c r="B116" s="138">
        <f>SUM(B117,B128,B137)</f>
        <v>16</v>
      </c>
      <c r="D116" s="256"/>
      <c r="E116" s="218" t="s">
        <v>449</v>
      </c>
      <c r="F116" s="47">
        <f>B722</f>
        <v>6</v>
      </c>
      <c r="H116" s="165"/>
    </row>
    <row r="117" spans="1:8" ht="30" customHeight="1" thickBot="1" x14ac:dyDescent="0.3">
      <c r="A117" s="141" t="s">
        <v>40</v>
      </c>
      <c r="B117" s="142">
        <f>SUM(B118:B120,B122:B127)</f>
        <v>9</v>
      </c>
      <c r="D117" s="257" t="s">
        <v>7</v>
      </c>
      <c r="E117" s="280"/>
      <c r="F117" s="166" t="str">
        <f>IF(F113&lt;10,$K$15,IF(F113&lt;15,$K$16,$K$17))</f>
        <v>В полном объеме соответствует требованиям</v>
      </c>
      <c r="H117" s="167"/>
    </row>
    <row r="118" spans="1:8" ht="19.5" customHeight="1" thickBot="1" x14ac:dyDescent="0.3">
      <c r="A118" s="107" t="s">
        <v>41</v>
      </c>
      <c r="B118" s="108">
        <v>1</v>
      </c>
      <c r="D118" s="254" t="s">
        <v>451</v>
      </c>
      <c r="E118" s="168" t="s">
        <v>452</v>
      </c>
      <c r="F118" s="48">
        <f>SUM(F119:F120)</f>
        <v>12</v>
      </c>
      <c r="H118" s="167"/>
    </row>
    <row r="119" spans="1:8" ht="24" customHeight="1" thickBot="1" x14ac:dyDescent="0.3">
      <c r="A119" s="107" t="s">
        <v>42</v>
      </c>
      <c r="B119" s="108">
        <v>1</v>
      </c>
      <c r="D119" s="255"/>
      <c r="E119" s="162" t="s">
        <v>453</v>
      </c>
      <c r="F119" s="217">
        <f>B734</f>
        <v>3</v>
      </c>
      <c r="H119" s="167"/>
    </row>
    <row r="120" spans="1:8" ht="25.5" customHeight="1" thickBot="1" x14ac:dyDescent="0.3">
      <c r="A120" s="107" t="s">
        <v>43</v>
      </c>
      <c r="B120" s="108">
        <v>1</v>
      </c>
      <c r="D120" s="255"/>
      <c r="E120" s="162" t="s">
        <v>454</v>
      </c>
      <c r="F120" s="217">
        <f>B739</f>
        <v>9</v>
      </c>
      <c r="H120" s="167"/>
    </row>
    <row r="121" spans="1:8" ht="26.65" customHeight="1" thickBot="1" x14ac:dyDescent="0.3">
      <c r="A121" s="267" t="s">
        <v>44</v>
      </c>
      <c r="B121" s="268"/>
      <c r="D121" s="257" t="s">
        <v>7</v>
      </c>
      <c r="E121" s="258"/>
      <c r="F121" s="169" t="str">
        <f>IF(F118&lt;7,$K$15,IF(F118&lt;10,$K$16,$K$17))</f>
        <v>В полном объеме соответствует требованиям</v>
      </c>
      <c r="H121" s="167"/>
    </row>
    <row r="122" spans="1:8" ht="26.65" customHeight="1" thickBot="1" x14ac:dyDescent="0.3">
      <c r="A122" s="171" t="s">
        <v>567</v>
      </c>
      <c r="B122" s="108">
        <v>1</v>
      </c>
      <c r="H122" s="167"/>
    </row>
    <row r="123" spans="1:8" ht="16.149999999999999" customHeight="1" thickBot="1" x14ac:dyDescent="0.3">
      <c r="A123" s="171" t="s">
        <v>584</v>
      </c>
      <c r="B123" s="108">
        <v>1</v>
      </c>
      <c r="H123" s="167"/>
    </row>
    <row r="124" spans="1:8" ht="18" customHeight="1" thickBot="1" x14ac:dyDescent="0.3">
      <c r="A124" s="171" t="s">
        <v>569</v>
      </c>
      <c r="B124" s="108">
        <v>1</v>
      </c>
      <c r="H124" s="167"/>
    </row>
    <row r="125" spans="1:8" ht="18" customHeight="1" thickBot="1" x14ac:dyDescent="0.3">
      <c r="A125" s="171" t="s">
        <v>585</v>
      </c>
      <c r="B125" s="108">
        <v>1</v>
      </c>
      <c r="H125" s="167"/>
    </row>
    <row r="126" spans="1:8" ht="18" customHeight="1" thickBot="1" x14ac:dyDescent="0.3">
      <c r="A126" s="171" t="s">
        <v>588</v>
      </c>
      <c r="B126" s="108">
        <v>1</v>
      </c>
      <c r="H126" s="167"/>
    </row>
    <row r="127" spans="1:8" ht="18" customHeight="1" thickBot="1" x14ac:dyDescent="0.3">
      <c r="A127" s="107" t="s">
        <v>570</v>
      </c>
      <c r="B127" s="108">
        <v>1</v>
      </c>
      <c r="H127" s="167"/>
    </row>
    <row r="128" spans="1:8" ht="26.65" customHeight="1" thickBot="1" x14ac:dyDescent="0.3">
      <c r="A128" s="141" t="s">
        <v>45</v>
      </c>
      <c r="B128" s="128">
        <f>SUM(B129,B131:B136)</f>
        <v>7</v>
      </c>
      <c r="H128" s="167"/>
    </row>
    <row r="129" spans="1:8" ht="26.65" customHeight="1" thickBot="1" x14ac:dyDescent="0.3">
      <c r="A129" s="107" t="s">
        <v>465</v>
      </c>
      <c r="B129" s="108">
        <v>1</v>
      </c>
      <c r="H129" s="167"/>
    </row>
    <row r="130" spans="1:8" ht="18" customHeight="1" thickBot="1" x14ac:dyDescent="0.3">
      <c r="A130" s="267" t="s">
        <v>46</v>
      </c>
      <c r="B130" s="268"/>
      <c r="H130" s="167"/>
    </row>
    <row r="131" spans="1:8" ht="31.5" customHeight="1" thickBot="1" x14ac:dyDescent="0.3">
      <c r="A131" s="107" t="s">
        <v>567</v>
      </c>
      <c r="B131" s="108">
        <v>1</v>
      </c>
      <c r="H131" s="167"/>
    </row>
    <row r="132" spans="1:8" ht="16.149999999999999" customHeight="1" thickBot="1" x14ac:dyDescent="0.3">
      <c r="A132" s="107" t="s">
        <v>584</v>
      </c>
      <c r="B132" s="108">
        <v>1</v>
      </c>
      <c r="H132" s="167"/>
    </row>
    <row r="133" spans="1:8" ht="18" customHeight="1" thickBot="1" x14ac:dyDescent="0.3">
      <c r="A133" s="107" t="s">
        <v>569</v>
      </c>
      <c r="B133" s="108">
        <v>1</v>
      </c>
      <c r="H133" s="167"/>
    </row>
    <row r="134" spans="1:8" ht="18" customHeight="1" thickBot="1" x14ac:dyDescent="0.3">
      <c r="A134" s="107" t="s">
        <v>585</v>
      </c>
      <c r="B134" s="108">
        <v>1</v>
      </c>
      <c r="H134" s="167"/>
    </row>
    <row r="135" spans="1:8" ht="18" customHeight="1" thickBot="1" x14ac:dyDescent="0.3">
      <c r="A135" s="107" t="s">
        <v>588</v>
      </c>
      <c r="B135" s="108">
        <v>1</v>
      </c>
      <c r="H135" s="167"/>
    </row>
    <row r="136" spans="1:8" ht="18" customHeight="1" thickBot="1" x14ac:dyDescent="0.3">
      <c r="A136" s="107" t="s">
        <v>570</v>
      </c>
      <c r="B136" s="108">
        <v>1</v>
      </c>
      <c r="H136" s="167"/>
    </row>
    <row r="137" spans="1:8" ht="26.65" customHeight="1" thickBot="1" x14ac:dyDescent="0.3">
      <c r="A137" s="141" t="s">
        <v>47</v>
      </c>
      <c r="B137" s="128">
        <f>SUM(B138:B139)</f>
        <v>0</v>
      </c>
      <c r="H137" s="167"/>
    </row>
    <row r="138" spans="1:8" ht="26.65" customHeight="1" thickBot="1" x14ac:dyDescent="0.3">
      <c r="A138" s="107" t="s">
        <v>69</v>
      </c>
      <c r="B138" s="108">
        <v>0</v>
      </c>
      <c r="H138" s="167"/>
    </row>
    <row r="139" spans="1:8" ht="18.600000000000001" customHeight="1" thickBot="1" x14ac:dyDescent="0.3">
      <c r="A139" s="107" t="s">
        <v>70</v>
      </c>
      <c r="B139" s="108">
        <v>0</v>
      </c>
      <c r="H139" s="167"/>
    </row>
    <row r="140" spans="1:8" ht="18.600000000000001" customHeight="1" thickBot="1" x14ac:dyDescent="0.3">
      <c r="A140" s="104" t="s">
        <v>71</v>
      </c>
      <c r="B140" s="105">
        <f>SUM(B141:B144)</f>
        <v>4</v>
      </c>
      <c r="H140" s="167"/>
    </row>
    <row r="141" spans="1:8" ht="26.65" customHeight="1" thickBot="1" x14ac:dyDescent="0.3">
      <c r="A141" s="107" t="s">
        <v>72</v>
      </c>
      <c r="B141" s="108">
        <v>1</v>
      </c>
      <c r="H141" s="167"/>
    </row>
    <row r="142" spans="1:8" ht="26.65" customHeight="1" thickBot="1" x14ac:dyDescent="0.3">
      <c r="A142" s="107" t="s">
        <v>73</v>
      </c>
      <c r="B142" s="108">
        <v>1</v>
      </c>
      <c r="H142" s="167"/>
    </row>
    <row r="143" spans="1:8" ht="20.45" customHeight="1" thickBot="1" x14ac:dyDescent="0.3">
      <c r="A143" s="107" t="s">
        <v>74</v>
      </c>
      <c r="B143" s="108">
        <v>1</v>
      </c>
      <c r="H143" s="167"/>
    </row>
    <row r="144" spans="1:8" ht="28.9" customHeight="1" thickBot="1" x14ac:dyDescent="0.3">
      <c r="A144" s="107" t="s">
        <v>75</v>
      </c>
      <c r="B144" s="108">
        <v>1</v>
      </c>
      <c r="H144" s="167"/>
    </row>
    <row r="145" spans="1:8" ht="20.45" customHeight="1" thickBot="1" x14ac:dyDescent="0.3">
      <c r="A145" s="155" t="s">
        <v>76</v>
      </c>
      <c r="B145" s="158">
        <f>SUM(B146,B157)</f>
        <v>31</v>
      </c>
      <c r="H145" s="167"/>
    </row>
    <row r="146" spans="1:8" ht="21" customHeight="1" thickBot="1" x14ac:dyDescent="0.3">
      <c r="A146" s="121" t="s">
        <v>587</v>
      </c>
      <c r="B146" s="159">
        <f>SUM(B148,B154)</f>
        <v>7</v>
      </c>
      <c r="H146" s="167"/>
    </row>
    <row r="147" spans="1:8" ht="15" customHeight="1" thickBot="1" x14ac:dyDescent="0.3">
      <c r="A147" s="269" t="s">
        <v>77</v>
      </c>
      <c r="B147" s="270"/>
      <c r="H147" s="167"/>
    </row>
    <row r="148" spans="1:8" ht="26.65" customHeight="1" thickBot="1" x14ac:dyDescent="0.3">
      <c r="A148" s="104" t="s">
        <v>16</v>
      </c>
      <c r="B148" s="105">
        <f>SUM(B149:B153)</f>
        <v>5</v>
      </c>
      <c r="H148" s="167"/>
    </row>
    <row r="149" spans="1:8" ht="18" customHeight="1" thickBot="1" x14ac:dyDescent="0.3">
      <c r="A149" s="107" t="s">
        <v>18</v>
      </c>
      <c r="B149" s="108">
        <v>1</v>
      </c>
      <c r="H149" s="167"/>
    </row>
    <row r="150" spans="1:8" ht="20.45" customHeight="1" thickBot="1" x14ac:dyDescent="0.3">
      <c r="A150" s="107" t="s">
        <v>19</v>
      </c>
      <c r="B150" s="108">
        <v>1</v>
      </c>
      <c r="H150" s="167"/>
    </row>
    <row r="151" spans="1:8" ht="16.899999999999999" customHeight="1" thickBot="1" x14ac:dyDescent="0.3">
      <c r="A151" s="107" t="s">
        <v>22</v>
      </c>
      <c r="B151" s="108">
        <v>1</v>
      </c>
      <c r="H151" s="167"/>
    </row>
    <row r="152" spans="1:8" ht="16.899999999999999" customHeight="1" thickBot="1" x14ac:dyDescent="0.3">
      <c r="A152" s="107" t="s">
        <v>66</v>
      </c>
      <c r="B152" s="108">
        <v>1</v>
      </c>
      <c r="H152" s="167"/>
    </row>
    <row r="153" spans="1:8" ht="18.600000000000001" customHeight="1" thickBot="1" x14ac:dyDescent="0.3">
      <c r="A153" s="107" t="s">
        <v>25</v>
      </c>
      <c r="B153" s="108">
        <v>1</v>
      </c>
      <c r="H153" s="167"/>
    </row>
    <row r="154" spans="1:8" ht="18" customHeight="1" thickBot="1" x14ac:dyDescent="0.3">
      <c r="A154" s="104" t="s">
        <v>29</v>
      </c>
      <c r="B154" s="105">
        <f>SUM(B155:B156)</f>
        <v>2</v>
      </c>
      <c r="H154" s="167"/>
    </row>
    <row r="155" spans="1:8" ht="20.45" customHeight="1" thickBot="1" x14ac:dyDescent="0.3">
      <c r="A155" s="107" t="s">
        <v>463</v>
      </c>
      <c r="B155" s="108">
        <v>1</v>
      </c>
      <c r="H155" s="167"/>
    </row>
    <row r="156" spans="1:8" ht="20.45" customHeight="1" thickBot="1" x14ac:dyDescent="0.3">
      <c r="A156" s="107" t="s">
        <v>464</v>
      </c>
      <c r="B156" s="108">
        <v>1</v>
      </c>
      <c r="H156" s="167"/>
    </row>
    <row r="157" spans="1:8" ht="19.899999999999999" customHeight="1" thickBot="1" x14ac:dyDescent="0.3">
      <c r="A157" s="121" t="s">
        <v>33</v>
      </c>
      <c r="B157" s="122">
        <f>SUM(B159,B164,B188)</f>
        <v>24</v>
      </c>
      <c r="H157" s="167"/>
    </row>
    <row r="158" spans="1:8" ht="18" customHeight="1" thickBot="1" x14ac:dyDescent="0.3">
      <c r="A158" s="269" t="s">
        <v>34</v>
      </c>
      <c r="B158" s="270"/>
      <c r="H158" s="167"/>
    </row>
    <row r="159" spans="1:8" ht="28.5" customHeight="1" thickBot="1" x14ac:dyDescent="0.3">
      <c r="A159" s="104" t="s">
        <v>35</v>
      </c>
      <c r="B159" s="128">
        <f>SUM(B160:B163)</f>
        <v>4</v>
      </c>
    </row>
    <row r="160" spans="1:8" ht="19.899999999999999" customHeight="1" thickBot="1" x14ac:dyDescent="0.3">
      <c r="A160" s="107" t="s">
        <v>36</v>
      </c>
      <c r="B160" s="108">
        <v>1</v>
      </c>
    </row>
    <row r="161" spans="1:2" ht="19.899999999999999" customHeight="1" thickBot="1" x14ac:dyDescent="0.3">
      <c r="A161" s="107" t="s">
        <v>37</v>
      </c>
      <c r="B161" s="108">
        <v>1</v>
      </c>
    </row>
    <row r="162" spans="1:2" ht="18.600000000000001" customHeight="1" thickBot="1" x14ac:dyDescent="0.3">
      <c r="A162" s="107" t="s">
        <v>78</v>
      </c>
      <c r="B162" s="108">
        <v>1</v>
      </c>
    </row>
    <row r="163" spans="1:2" ht="18.600000000000001" customHeight="1" thickBot="1" x14ac:dyDescent="0.3">
      <c r="A163" s="107" t="s">
        <v>596</v>
      </c>
      <c r="B163" s="108">
        <v>1</v>
      </c>
    </row>
    <row r="164" spans="1:2" ht="26.65" customHeight="1" thickBot="1" x14ac:dyDescent="0.3">
      <c r="A164" s="104" t="s">
        <v>39</v>
      </c>
      <c r="B164" s="105">
        <f>SUM(B165,B176,B185)</f>
        <v>16</v>
      </c>
    </row>
    <row r="165" spans="1:2" ht="18.600000000000001" customHeight="1" thickBot="1" x14ac:dyDescent="0.3">
      <c r="A165" s="141" t="s">
        <v>40</v>
      </c>
      <c r="B165" s="128">
        <f>SUM(B166:B168,B170:B175)</f>
        <v>9</v>
      </c>
    </row>
    <row r="166" spans="1:2" ht="26.65" customHeight="1" thickBot="1" x14ac:dyDescent="0.3">
      <c r="A166" s="107" t="s">
        <v>41</v>
      </c>
      <c r="B166" s="108">
        <v>1</v>
      </c>
    </row>
    <row r="167" spans="1:2" ht="22.15" customHeight="1" thickBot="1" x14ac:dyDescent="0.3">
      <c r="A167" s="107" t="s">
        <v>42</v>
      </c>
      <c r="B167" s="108">
        <v>1</v>
      </c>
    </row>
    <row r="168" spans="1:2" ht="16.899999999999999" customHeight="1" thickBot="1" x14ac:dyDescent="0.3">
      <c r="A168" s="107" t="s">
        <v>43</v>
      </c>
      <c r="B168" s="108">
        <v>1</v>
      </c>
    </row>
    <row r="169" spans="1:2" ht="18.600000000000001" customHeight="1" thickBot="1" x14ac:dyDescent="0.3">
      <c r="A169" s="267" t="s">
        <v>44</v>
      </c>
      <c r="B169" s="268"/>
    </row>
    <row r="170" spans="1:2" ht="26.65" customHeight="1" thickBot="1" x14ac:dyDescent="0.3">
      <c r="A170" s="171" t="s">
        <v>567</v>
      </c>
      <c r="B170" s="108">
        <v>1</v>
      </c>
    </row>
    <row r="171" spans="1:2" ht="26.65" customHeight="1" thickBot="1" x14ac:dyDescent="0.3">
      <c r="A171" s="171" t="s">
        <v>584</v>
      </c>
      <c r="B171" s="108">
        <v>1</v>
      </c>
    </row>
    <row r="172" spans="1:2" ht="16.149999999999999" customHeight="1" thickBot="1" x14ac:dyDescent="0.3">
      <c r="A172" s="171" t="s">
        <v>569</v>
      </c>
      <c r="B172" s="108">
        <v>1</v>
      </c>
    </row>
    <row r="173" spans="1:2" ht="18" customHeight="1" thickBot="1" x14ac:dyDescent="0.3">
      <c r="A173" s="171" t="s">
        <v>585</v>
      </c>
      <c r="B173" s="108">
        <v>1</v>
      </c>
    </row>
    <row r="174" spans="1:2" ht="18" customHeight="1" thickBot="1" x14ac:dyDescent="0.3">
      <c r="A174" s="171" t="s">
        <v>588</v>
      </c>
      <c r="B174" s="108">
        <v>1</v>
      </c>
    </row>
    <row r="175" spans="1:2" ht="18" customHeight="1" thickBot="1" x14ac:dyDescent="0.3">
      <c r="A175" s="107" t="s">
        <v>570</v>
      </c>
      <c r="B175" s="108">
        <v>1</v>
      </c>
    </row>
    <row r="176" spans="1:2" ht="18" customHeight="1" thickBot="1" x14ac:dyDescent="0.3">
      <c r="A176" s="141" t="s">
        <v>45</v>
      </c>
      <c r="B176" s="128">
        <f>SUM(B177,B179:B184)</f>
        <v>7</v>
      </c>
    </row>
    <row r="177" spans="1:2" ht="28.15" customHeight="1" thickBot="1" x14ac:dyDescent="0.3">
      <c r="A177" s="107" t="s">
        <v>465</v>
      </c>
      <c r="B177" s="108">
        <v>1</v>
      </c>
    </row>
    <row r="178" spans="1:2" ht="27" customHeight="1" thickBot="1" x14ac:dyDescent="0.3">
      <c r="A178" s="267" t="s">
        <v>46</v>
      </c>
      <c r="B178" s="268"/>
    </row>
    <row r="179" spans="1:2" ht="18" customHeight="1" thickBot="1" x14ac:dyDescent="0.3">
      <c r="A179" s="107" t="s">
        <v>567</v>
      </c>
      <c r="B179" s="108">
        <v>1</v>
      </c>
    </row>
    <row r="180" spans="1:2" ht="33" customHeight="1" thickBot="1" x14ac:dyDescent="0.3">
      <c r="A180" s="107" t="s">
        <v>584</v>
      </c>
      <c r="B180" s="108">
        <v>1</v>
      </c>
    </row>
    <row r="181" spans="1:2" ht="16.899999999999999" customHeight="1" thickBot="1" x14ac:dyDescent="0.3">
      <c r="A181" s="107" t="s">
        <v>569</v>
      </c>
      <c r="B181" s="108">
        <v>1</v>
      </c>
    </row>
    <row r="182" spans="1:2" ht="18" customHeight="1" thickBot="1" x14ac:dyDescent="0.3">
      <c r="A182" s="107" t="s">
        <v>585</v>
      </c>
      <c r="B182" s="108">
        <v>1</v>
      </c>
    </row>
    <row r="183" spans="1:2" ht="18" customHeight="1" thickBot="1" x14ac:dyDescent="0.3">
      <c r="A183" s="107" t="s">
        <v>588</v>
      </c>
      <c r="B183" s="108">
        <v>1</v>
      </c>
    </row>
    <row r="184" spans="1:2" ht="18" customHeight="1" thickBot="1" x14ac:dyDescent="0.3">
      <c r="A184" s="107" t="s">
        <v>570</v>
      </c>
      <c r="B184" s="108">
        <v>1</v>
      </c>
    </row>
    <row r="185" spans="1:2" ht="18" customHeight="1" thickBot="1" x14ac:dyDescent="0.3">
      <c r="A185" s="141" t="s">
        <v>47</v>
      </c>
      <c r="B185" s="128">
        <f>SUM(B186:B187)</f>
        <v>0</v>
      </c>
    </row>
    <row r="186" spans="1:2" ht="26.65" customHeight="1" thickBot="1" x14ac:dyDescent="0.3">
      <c r="A186" s="107" t="s">
        <v>79</v>
      </c>
      <c r="B186" s="108">
        <v>0</v>
      </c>
    </row>
    <row r="187" spans="1:2" ht="26.65" customHeight="1" thickBot="1" x14ac:dyDescent="0.3">
      <c r="A187" s="107" t="s">
        <v>80</v>
      </c>
      <c r="B187" s="108">
        <v>0</v>
      </c>
    </row>
    <row r="188" spans="1:2" ht="18" customHeight="1" thickBot="1" x14ac:dyDescent="0.3">
      <c r="A188" s="104" t="s">
        <v>81</v>
      </c>
      <c r="B188" s="105">
        <f>SUM(B189:B192)</f>
        <v>4</v>
      </c>
    </row>
    <row r="189" spans="1:2" ht="18.600000000000001" customHeight="1" thickBot="1" x14ac:dyDescent="0.3">
      <c r="A189" s="107" t="s">
        <v>82</v>
      </c>
      <c r="B189" s="108">
        <v>1</v>
      </c>
    </row>
    <row r="190" spans="1:2" ht="26.65" customHeight="1" thickBot="1" x14ac:dyDescent="0.3">
      <c r="A190" s="107" t="s">
        <v>83</v>
      </c>
      <c r="B190" s="108">
        <v>1</v>
      </c>
    </row>
    <row r="191" spans="1:2" ht="26.65" customHeight="1" thickBot="1" x14ac:dyDescent="0.3">
      <c r="A191" s="107" t="s">
        <v>84</v>
      </c>
      <c r="B191" s="108">
        <v>1</v>
      </c>
    </row>
    <row r="192" spans="1:2" ht="21.6" customHeight="1" thickBot="1" x14ac:dyDescent="0.3">
      <c r="A192" s="107" t="s">
        <v>85</v>
      </c>
      <c r="B192" s="108">
        <v>1</v>
      </c>
    </row>
    <row r="193" spans="1:2" ht="26.65" customHeight="1" thickBot="1" x14ac:dyDescent="0.3">
      <c r="A193" s="155" t="s">
        <v>86</v>
      </c>
      <c r="B193" s="158">
        <f>SUM(B194,B203)</f>
        <v>38</v>
      </c>
    </row>
    <row r="194" spans="1:2" ht="20.45" customHeight="1" thickBot="1" x14ac:dyDescent="0.3">
      <c r="A194" s="121" t="s">
        <v>587</v>
      </c>
      <c r="B194" s="99">
        <f>SUM(B196,B200)</f>
        <v>5</v>
      </c>
    </row>
    <row r="195" spans="1:2" ht="21" customHeight="1" thickBot="1" x14ac:dyDescent="0.3">
      <c r="A195" s="269" t="s">
        <v>56</v>
      </c>
      <c r="B195" s="270"/>
    </row>
    <row r="196" spans="1:2" ht="18" customHeight="1" thickBot="1" x14ac:dyDescent="0.3">
      <c r="A196" s="104" t="s">
        <v>16</v>
      </c>
      <c r="B196" s="105">
        <f>SUM(B197:B199)</f>
        <v>3</v>
      </c>
    </row>
    <row r="197" spans="1:2" ht="26.65" customHeight="1" thickBot="1" x14ac:dyDescent="0.3">
      <c r="A197" s="107" t="s">
        <v>18</v>
      </c>
      <c r="B197" s="108">
        <v>1</v>
      </c>
    </row>
    <row r="198" spans="1:2" ht="19.899999999999999" customHeight="1" thickBot="1" x14ac:dyDescent="0.3">
      <c r="A198" s="107" t="s">
        <v>19</v>
      </c>
      <c r="B198" s="108">
        <v>1</v>
      </c>
    </row>
    <row r="199" spans="1:2" ht="18.600000000000001" customHeight="1" thickBot="1" x14ac:dyDescent="0.3">
      <c r="A199" s="107" t="s">
        <v>22</v>
      </c>
      <c r="B199" s="108">
        <v>1</v>
      </c>
    </row>
    <row r="200" spans="1:2" ht="19.899999999999999" customHeight="1" thickBot="1" x14ac:dyDescent="0.3">
      <c r="A200" s="104" t="s">
        <v>29</v>
      </c>
      <c r="B200" s="105">
        <f>SUM(B201:B202)</f>
        <v>2</v>
      </c>
    </row>
    <row r="201" spans="1:2" ht="16.899999999999999" customHeight="1" thickBot="1" x14ac:dyDescent="0.3">
      <c r="A201" s="107" t="s">
        <v>463</v>
      </c>
      <c r="B201" s="108">
        <v>1</v>
      </c>
    </row>
    <row r="202" spans="1:2" ht="18" customHeight="1" thickBot="1" x14ac:dyDescent="0.3">
      <c r="A202" s="107" t="s">
        <v>464</v>
      </c>
      <c r="B202" s="108">
        <v>1</v>
      </c>
    </row>
    <row r="203" spans="1:2" ht="16.149999999999999" customHeight="1" thickBot="1" x14ac:dyDescent="0.3">
      <c r="A203" s="121" t="s">
        <v>33</v>
      </c>
      <c r="B203" s="122">
        <f>SUM(B205,B212,B238)</f>
        <v>33</v>
      </c>
    </row>
    <row r="204" spans="1:2" ht="18.600000000000001" customHeight="1" thickBot="1" x14ac:dyDescent="0.3">
      <c r="A204" s="269" t="s">
        <v>87</v>
      </c>
      <c r="B204" s="270"/>
    </row>
    <row r="205" spans="1:2" ht="20.25" customHeight="1" thickBot="1" x14ac:dyDescent="0.3">
      <c r="A205" s="104" t="s">
        <v>35</v>
      </c>
      <c r="B205" s="128">
        <f>SUM(B206:B211)</f>
        <v>6</v>
      </c>
    </row>
    <row r="206" spans="1:2" ht="30" customHeight="1" thickBot="1" x14ac:dyDescent="0.3">
      <c r="A206" s="107" t="s">
        <v>36</v>
      </c>
      <c r="B206" s="108">
        <v>1</v>
      </c>
    </row>
    <row r="207" spans="1:2" ht="18" customHeight="1" thickBot="1" x14ac:dyDescent="0.3">
      <c r="A207" s="107" t="s">
        <v>37</v>
      </c>
      <c r="B207" s="108">
        <v>1</v>
      </c>
    </row>
    <row r="208" spans="1:2" ht="18" customHeight="1" thickBot="1" x14ac:dyDescent="0.3">
      <c r="A208" s="107" t="s">
        <v>88</v>
      </c>
      <c r="B208" s="108">
        <v>1</v>
      </c>
    </row>
    <row r="209" spans="1:2" ht="18.600000000000001" customHeight="1" thickBot="1" x14ac:dyDescent="0.3">
      <c r="A209" s="107" t="s">
        <v>597</v>
      </c>
      <c r="B209" s="108">
        <v>1</v>
      </c>
    </row>
    <row r="210" spans="1:2" ht="18" customHeight="1" thickBot="1" x14ac:dyDescent="0.3">
      <c r="A210" s="107" t="s">
        <v>89</v>
      </c>
      <c r="B210" s="108">
        <v>1</v>
      </c>
    </row>
    <row r="211" spans="1:2" ht="26.65" customHeight="1" thickBot="1" x14ac:dyDescent="0.3">
      <c r="A211" s="107" t="s">
        <v>598</v>
      </c>
      <c r="B211" s="108">
        <v>1</v>
      </c>
    </row>
    <row r="212" spans="1:2" ht="18" customHeight="1" thickBot="1" x14ac:dyDescent="0.3">
      <c r="A212" s="104" t="s">
        <v>39</v>
      </c>
      <c r="B212" s="138">
        <f>SUM(B213,B224,B233)</f>
        <v>20</v>
      </c>
    </row>
    <row r="213" spans="1:2" ht="26.65" customHeight="1" thickBot="1" x14ac:dyDescent="0.3">
      <c r="A213" s="141" t="s">
        <v>40</v>
      </c>
      <c r="B213" s="142">
        <f>SUM(B214:B216,B218:B223)</f>
        <v>9</v>
      </c>
    </row>
    <row r="214" spans="1:2" ht="18.600000000000001" customHeight="1" thickBot="1" x14ac:dyDescent="0.3">
      <c r="A214" s="107" t="s">
        <v>41</v>
      </c>
      <c r="B214" s="108">
        <v>1</v>
      </c>
    </row>
    <row r="215" spans="1:2" ht="26.65" customHeight="1" thickBot="1" x14ac:dyDescent="0.3">
      <c r="A215" s="107" t="s">
        <v>42</v>
      </c>
      <c r="B215" s="108">
        <v>1</v>
      </c>
    </row>
    <row r="216" spans="1:2" ht="21" customHeight="1" thickBot="1" x14ac:dyDescent="0.3">
      <c r="A216" s="107" t="s">
        <v>43</v>
      </c>
      <c r="B216" s="108">
        <v>1</v>
      </c>
    </row>
    <row r="217" spans="1:2" ht="19.899999999999999" customHeight="1" thickBot="1" x14ac:dyDescent="0.3">
      <c r="A217" s="267" t="s">
        <v>44</v>
      </c>
      <c r="B217" s="268"/>
    </row>
    <row r="218" spans="1:2" ht="20.45" customHeight="1" thickBot="1" x14ac:dyDescent="0.3">
      <c r="A218" s="171" t="s">
        <v>567</v>
      </c>
      <c r="B218" s="108">
        <v>1</v>
      </c>
    </row>
    <row r="219" spans="1:2" ht="26.65" customHeight="1" thickBot="1" x14ac:dyDescent="0.3">
      <c r="A219" s="171" t="s">
        <v>584</v>
      </c>
      <c r="B219" s="108">
        <v>1</v>
      </c>
    </row>
    <row r="220" spans="1:2" ht="26.65" customHeight="1" thickBot="1" x14ac:dyDescent="0.3">
      <c r="A220" s="171" t="s">
        <v>569</v>
      </c>
      <c r="B220" s="108">
        <v>1</v>
      </c>
    </row>
    <row r="221" spans="1:2" ht="17.45" customHeight="1" thickBot="1" x14ac:dyDescent="0.3">
      <c r="A221" s="171" t="s">
        <v>585</v>
      </c>
      <c r="B221" s="108">
        <v>1</v>
      </c>
    </row>
    <row r="222" spans="1:2" ht="18" customHeight="1" thickBot="1" x14ac:dyDescent="0.3">
      <c r="A222" s="171" t="s">
        <v>588</v>
      </c>
      <c r="B222" s="108">
        <v>1</v>
      </c>
    </row>
    <row r="223" spans="1:2" ht="18" customHeight="1" thickBot="1" x14ac:dyDescent="0.3">
      <c r="A223" s="107" t="s">
        <v>570</v>
      </c>
      <c r="B223" s="108">
        <v>1</v>
      </c>
    </row>
    <row r="224" spans="1:2" ht="18" customHeight="1" thickBot="1" x14ac:dyDescent="0.3">
      <c r="A224" s="141" t="s">
        <v>45</v>
      </c>
      <c r="B224" s="128">
        <f>SUM(B225,B227:B232)</f>
        <v>7</v>
      </c>
    </row>
    <row r="225" spans="1:2" ht="18" customHeight="1" thickBot="1" x14ac:dyDescent="0.3">
      <c r="A225" s="107" t="s">
        <v>465</v>
      </c>
      <c r="B225" s="108">
        <v>1</v>
      </c>
    </row>
    <row r="226" spans="1:2" ht="26.65" customHeight="1" thickBot="1" x14ac:dyDescent="0.3">
      <c r="A226" s="267" t="s">
        <v>46</v>
      </c>
      <c r="B226" s="268"/>
    </row>
    <row r="227" spans="1:2" ht="26.65" customHeight="1" thickBot="1" x14ac:dyDescent="0.3">
      <c r="A227" s="107" t="s">
        <v>567</v>
      </c>
      <c r="B227" s="108">
        <v>1</v>
      </c>
    </row>
    <row r="228" spans="1:2" ht="16.899999999999999" customHeight="1" thickBot="1" x14ac:dyDescent="0.3">
      <c r="A228" s="107" t="s">
        <v>584</v>
      </c>
      <c r="B228" s="108">
        <v>1</v>
      </c>
    </row>
    <row r="229" spans="1:2" ht="30" customHeight="1" thickBot="1" x14ac:dyDescent="0.3">
      <c r="A229" s="107" t="s">
        <v>569</v>
      </c>
      <c r="B229" s="108">
        <v>1</v>
      </c>
    </row>
    <row r="230" spans="1:2" ht="15" customHeight="1" thickBot="1" x14ac:dyDescent="0.3">
      <c r="A230" s="107" t="s">
        <v>585</v>
      </c>
      <c r="B230" s="108">
        <v>1</v>
      </c>
    </row>
    <row r="231" spans="1:2" ht="18" customHeight="1" thickBot="1" x14ac:dyDescent="0.3">
      <c r="A231" s="107" t="s">
        <v>588</v>
      </c>
      <c r="B231" s="108">
        <v>1</v>
      </c>
    </row>
    <row r="232" spans="1:2" ht="18" customHeight="1" thickBot="1" x14ac:dyDescent="0.3">
      <c r="A232" s="107" t="s">
        <v>570</v>
      </c>
      <c r="B232" s="108">
        <v>1</v>
      </c>
    </row>
    <row r="233" spans="1:2" ht="18" customHeight="1" thickBot="1" x14ac:dyDescent="0.3">
      <c r="A233" s="141" t="s">
        <v>47</v>
      </c>
      <c r="B233" s="128">
        <f>SUM(B234:B237)</f>
        <v>4</v>
      </c>
    </row>
    <row r="234" spans="1:2" ht="18" customHeight="1" thickBot="1" x14ac:dyDescent="0.3">
      <c r="A234" s="107" t="s">
        <v>90</v>
      </c>
      <c r="B234" s="108">
        <v>1</v>
      </c>
    </row>
    <row r="235" spans="1:2" ht="26.65" customHeight="1" thickBot="1" x14ac:dyDescent="0.3">
      <c r="A235" s="107" t="s">
        <v>91</v>
      </c>
      <c r="B235" s="108">
        <v>1</v>
      </c>
    </row>
    <row r="236" spans="1:2" ht="26.65" customHeight="1" thickBot="1" x14ac:dyDescent="0.3">
      <c r="A236" s="107" t="s">
        <v>92</v>
      </c>
      <c r="B236" s="108">
        <v>1</v>
      </c>
    </row>
    <row r="237" spans="1:2" ht="18.600000000000001" customHeight="1" thickBot="1" x14ac:dyDescent="0.3">
      <c r="A237" s="107" t="s">
        <v>93</v>
      </c>
      <c r="B237" s="108">
        <v>1</v>
      </c>
    </row>
    <row r="238" spans="1:2" ht="18.600000000000001" customHeight="1" thickBot="1" x14ac:dyDescent="0.3">
      <c r="A238" s="104" t="s">
        <v>81</v>
      </c>
      <c r="B238" s="138">
        <f>SUM(B239:B245)</f>
        <v>7</v>
      </c>
    </row>
    <row r="239" spans="1:2" ht="18.600000000000001" customHeight="1" thickBot="1" x14ac:dyDescent="0.3">
      <c r="A239" s="107" t="s">
        <v>94</v>
      </c>
      <c r="B239" s="108">
        <v>1</v>
      </c>
    </row>
    <row r="240" spans="1:2" ht="26.65" customHeight="1" thickBot="1" x14ac:dyDescent="0.3">
      <c r="A240" s="107" t="s">
        <v>95</v>
      </c>
      <c r="B240" s="108">
        <v>1</v>
      </c>
    </row>
    <row r="241" spans="1:2" ht="26.65" customHeight="1" thickBot="1" x14ac:dyDescent="0.3">
      <c r="A241" s="107" t="s">
        <v>96</v>
      </c>
      <c r="B241" s="108">
        <v>1</v>
      </c>
    </row>
    <row r="242" spans="1:2" ht="26.65" customHeight="1" thickBot="1" x14ac:dyDescent="0.3">
      <c r="A242" s="107" t="s">
        <v>97</v>
      </c>
      <c r="B242" s="108">
        <v>1</v>
      </c>
    </row>
    <row r="243" spans="1:2" ht="16.149999999999999" customHeight="1" thickBot="1" x14ac:dyDescent="0.3">
      <c r="A243" s="107" t="s">
        <v>98</v>
      </c>
      <c r="B243" s="108">
        <v>1</v>
      </c>
    </row>
    <row r="244" spans="1:2" ht="26.65" customHeight="1" thickBot="1" x14ac:dyDescent="0.3">
      <c r="A244" s="107" t="s">
        <v>99</v>
      </c>
      <c r="B244" s="108">
        <v>1</v>
      </c>
    </row>
    <row r="245" spans="1:2" ht="18" customHeight="1" thickBot="1" x14ac:dyDescent="0.3">
      <c r="A245" s="107" t="s">
        <v>100</v>
      </c>
      <c r="B245" s="108">
        <v>1</v>
      </c>
    </row>
    <row r="246" spans="1:2" ht="26.65" customHeight="1" thickBot="1" x14ac:dyDescent="0.3">
      <c r="A246" s="90" t="s">
        <v>101</v>
      </c>
      <c r="B246" s="170">
        <f>SUM(B247,B256)</f>
        <v>30</v>
      </c>
    </row>
    <row r="247" spans="1:2" ht="18.600000000000001" customHeight="1" thickBot="1" x14ac:dyDescent="0.3">
      <c r="A247" s="121" t="s">
        <v>587</v>
      </c>
      <c r="B247" s="159">
        <f>SUM(B249,B253)</f>
        <v>5</v>
      </c>
    </row>
    <row r="248" spans="1:2" ht="26.65" customHeight="1" thickBot="1" x14ac:dyDescent="0.3">
      <c r="A248" s="269" t="s">
        <v>56</v>
      </c>
      <c r="B248" s="270"/>
    </row>
    <row r="249" spans="1:2" ht="26.65" customHeight="1" thickBot="1" x14ac:dyDescent="0.3">
      <c r="A249" s="104" t="s">
        <v>16</v>
      </c>
      <c r="B249" s="105">
        <f>SUM(B250:B252)</f>
        <v>3</v>
      </c>
    </row>
    <row r="250" spans="1:2" ht="15" customHeight="1" thickBot="1" x14ac:dyDescent="0.3">
      <c r="A250" s="107" t="s">
        <v>18</v>
      </c>
      <c r="B250" s="108">
        <v>1</v>
      </c>
    </row>
    <row r="251" spans="1:2" ht="26.65" customHeight="1" thickBot="1" x14ac:dyDescent="0.3">
      <c r="A251" s="107" t="s">
        <v>19</v>
      </c>
      <c r="B251" s="108">
        <v>1</v>
      </c>
    </row>
    <row r="252" spans="1:2" ht="21" customHeight="1" thickBot="1" x14ac:dyDescent="0.3">
      <c r="A252" s="107" t="s">
        <v>22</v>
      </c>
      <c r="B252" s="108">
        <v>1</v>
      </c>
    </row>
    <row r="253" spans="1:2" ht="18.600000000000001" customHeight="1" thickBot="1" x14ac:dyDescent="0.3">
      <c r="A253" s="104" t="s">
        <v>29</v>
      </c>
      <c r="B253" s="105">
        <f>SUM(B254:B255)</f>
        <v>2</v>
      </c>
    </row>
    <row r="254" spans="1:2" ht="21" customHeight="1" thickBot="1" x14ac:dyDescent="0.3">
      <c r="A254" s="107" t="s">
        <v>466</v>
      </c>
      <c r="B254" s="108">
        <v>1</v>
      </c>
    </row>
    <row r="255" spans="1:2" ht="18" customHeight="1" thickBot="1" x14ac:dyDescent="0.3">
      <c r="A255" s="107" t="s">
        <v>467</v>
      </c>
      <c r="B255" s="108">
        <v>1</v>
      </c>
    </row>
    <row r="256" spans="1:2" ht="19.899999999999999" customHeight="1" thickBot="1" x14ac:dyDescent="0.3">
      <c r="A256" s="121" t="s">
        <v>33</v>
      </c>
      <c r="B256" s="122">
        <f>SUM(B258,B263,B287)</f>
        <v>25</v>
      </c>
    </row>
    <row r="257" spans="1:2" ht="18" customHeight="1" thickBot="1" x14ac:dyDescent="0.3">
      <c r="A257" s="269" t="s">
        <v>34</v>
      </c>
      <c r="B257" s="270"/>
    </row>
    <row r="258" spans="1:2" ht="19.899999999999999" customHeight="1" thickBot="1" x14ac:dyDescent="0.3">
      <c r="A258" s="104" t="s">
        <v>35</v>
      </c>
      <c r="B258" s="128">
        <f>SUM(B259:B262)</f>
        <v>4</v>
      </c>
    </row>
    <row r="259" spans="1:2" ht="30" customHeight="1" thickBot="1" x14ac:dyDescent="0.3">
      <c r="A259" s="107" t="s">
        <v>36</v>
      </c>
      <c r="B259" s="108">
        <v>1</v>
      </c>
    </row>
    <row r="260" spans="1:2" ht="32.25" customHeight="1" thickBot="1" x14ac:dyDescent="0.3">
      <c r="A260" s="107" t="s">
        <v>37</v>
      </c>
      <c r="B260" s="108">
        <v>1</v>
      </c>
    </row>
    <row r="261" spans="1:2" ht="20.45" customHeight="1" thickBot="1" x14ac:dyDescent="0.3">
      <c r="A261" s="107" t="s">
        <v>102</v>
      </c>
      <c r="B261" s="108">
        <v>1</v>
      </c>
    </row>
    <row r="262" spans="1:2" ht="18" customHeight="1" thickBot="1" x14ac:dyDescent="0.3">
      <c r="A262" s="107" t="s">
        <v>599</v>
      </c>
      <c r="B262" s="108">
        <v>1</v>
      </c>
    </row>
    <row r="263" spans="1:2" ht="20.45" customHeight="1" thickBot="1" x14ac:dyDescent="0.3">
      <c r="A263" s="104" t="s">
        <v>39</v>
      </c>
      <c r="B263" s="138">
        <f>SUM(B264,B275,B284)</f>
        <v>17</v>
      </c>
    </row>
    <row r="264" spans="1:2" ht="18" customHeight="1" thickBot="1" x14ac:dyDescent="0.3">
      <c r="A264" s="141" t="s">
        <v>40</v>
      </c>
      <c r="B264" s="142">
        <f>SUM(B265:B267,B269:B274)</f>
        <v>9</v>
      </c>
    </row>
    <row r="265" spans="1:2" ht="26.65" customHeight="1" thickBot="1" x14ac:dyDescent="0.3">
      <c r="A265" s="107" t="s">
        <v>41</v>
      </c>
      <c r="B265" s="108">
        <v>1</v>
      </c>
    </row>
    <row r="266" spans="1:2" ht="19.899999999999999" customHeight="1" thickBot="1" x14ac:dyDescent="0.3">
      <c r="A266" s="107" t="s">
        <v>42</v>
      </c>
      <c r="B266" s="108">
        <v>1</v>
      </c>
    </row>
    <row r="267" spans="1:2" ht="26.65" customHeight="1" thickBot="1" x14ac:dyDescent="0.3">
      <c r="A267" s="107" t="s">
        <v>43</v>
      </c>
      <c r="B267" s="108">
        <v>1</v>
      </c>
    </row>
    <row r="268" spans="1:2" ht="18.600000000000001" customHeight="1" thickBot="1" x14ac:dyDescent="0.3">
      <c r="A268" s="267" t="s">
        <v>44</v>
      </c>
      <c r="B268" s="268"/>
    </row>
    <row r="269" spans="1:2" ht="18.600000000000001" customHeight="1" thickBot="1" x14ac:dyDescent="0.3">
      <c r="A269" s="171" t="s">
        <v>567</v>
      </c>
      <c r="B269" s="108">
        <v>1</v>
      </c>
    </row>
    <row r="270" spans="1:2" ht="21" customHeight="1" thickBot="1" x14ac:dyDescent="0.3">
      <c r="A270" s="171" t="s">
        <v>584</v>
      </c>
      <c r="B270" s="108">
        <v>1</v>
      </c>
    </row>
    <row r="271" spans="1:2" ht="26.65" customHeight="1" thickBot="1" x14ac:dyDescent="0.3">
      <c r="A271" s="171" t="s">
        <v>569</v>
      </c>
      <c r="B271" s="108">
        <v>1</v>
      </c>
    </row>
    <row r="272" spans="1:2" ht="26.65" customHeight="1" thickBot="1" x14ac:dyDescent="0.3">
      <c r="A272" s="171" t="s">
        <v>585</v>
      </c>
      <c r="B272" s="108">
        <v>1</v>
      </c>
    </row>
    <row r="273" spans="1:2" ht="18" customHeight="1" thickBot="1" x14ac:dyDescent="0.3">
      <c r="A273" s="171" t="s">
        <v>588</v>
      </c>
      <c r="B273" s="108">
        <v>1</v>
      </c>
    </row>
    <row r="274" spans="1:2" ht="18" customHeight="1" thickBot="1" x14ac:dyDescent="0.3">
      <c r="A274" s="107" t="s">
        <v>570</v>
      </c>
      <c r="B274" s="108">
        <v>1</v>
      </c>
    </row>
    <row r="275" spans="1:2" ht="18" customHeight="1" thickBot="1" x14ac:dyDescent="0.3">
      <c r="A275" s="141" t="s">
        <v>45</v>
      </c>
      <c r="B275" s="128">
        <f>SUM(B276,B278:B283)</f>
        <v>7</v>
      </c>
    </row>
    <row r="276" spans="1:2" ht="18" customHeight="1" thickBot="1" x14ac:dyDescent="0.3">
      <c r="A276" s="107" t="s">
        <v>468</v>
      </c>
      <c r="B276" s="108">
        <v>1</v>
      </c>
    </row>
    <row r="277" spans="1:2" ht="18" customHeight="1" thickBot="1" x14ac:dyDescent="0.3">
      <c r="A277" s="267" t="s">
        <v>46</v>
      </c>
      <c r="B277" s="268"/>
    </row>
    <row r="278" spans="1:2" ht="26.65" customHeight="1" thickBot="1" x14ac:dyDescent="0.3">
      <c r="A278" s="107" t="s">
        <v>567</v>
      </c>
      <c r="B278" s="108">
        <v>1</v>
      </c>
    </row>
    <row r="279" spans="1:2" ht="26.65" customHeight="1" thickBot="1" x14ac:dyDescent="0.3">
      <c r="A279" s="107" t="s">
        <v>584</v>
      </c>
      <c r="B279" s="108">
        <v>1</v>
      </c>
    </row>
    <row r="280" spans="1:2" ht="18.600000000000001" customHeight="1" thickBot="1" x14ac:dyDescent="0.3">
      <c r="A280" s="107" t="s">
        <v>569</v>
      </c>
      <c r="B280" s="108">
        <v>1</v>
      </c>
    </row>
    <row r="281" spans="1:2" ht="41.25" customHeight="1" thickBot="1" x14ac:dyDescent="0.3">
      <c r="A281" s="107" t="s">
        <v>585</v>
      </c>
      <c r="B281" s="108">
        <v>1</v>
      </c>
    </row>
    <row r="282" spans="1:2" ht="16.149999999999999" customHeight="1" thickBot="1" x14ac:dyDescent="0.3">
      <c r="A282" s="107" t="s">
        <v>588</v>
      </c>
      <c r="B282" s="108">
        <v>1</v>
      </c>
    </row>
    <row r="283" spans="1:2" ht="18" customHeight="1" thickBot="1" x14ac:dyDescent="0.3">
      <c r="A283" s="107" t="s">
        <v>570</v>
      </c>
      <c r="B283" s="108">
        <v>1</v>
      </c>
    </row>
    <row r="284" spans="1:2" ht="18" customHeight="1" thickBot="1" x14ac:dyDescent="0.3">
      <c r="A284" s="141" t="s">
        <v>47</v>
      </c>
      <c r="B284" s="128">
        <f>SUM(B285:B286)</f>
        <v>1</v>
      </c>
    </row>
    <row r="285" spans="1:2" ht="18" customHeight="1" thickBot="1" x14ac:dyDescent="0.3">
      <c r="A285" s="107" t="s">
        <v>103</v>
      </c>
      <c r="B285" s="108">
        <v>1</v>
      </c>
    </row>
    <row r="286" spans="1:2" ht="18" customHeight="1" thickBot="1" x14ac:dyDescent="0.3">
      <c r="A286" s="107" t="s">
        <v>104</v>
      </c>
      <c r="B286" s="108">
        <v>0</v>
      </c>
    </row>
    <row r="287" spans="1:2" ht="26.65" customHeight="1" thickBot="1" x14ac:dyDescent="0.3">
      <c r="A287" s="104" t="s">
        <v>50</v>
      </c>
      <c r="B287" s="138">
        <f>SUM(B288:B291)</f>
        <v>4</v>
      </c>
    </row>
    <row r="288" spans="1:2" ht="26.65" customHeight="1" thickBot="1" x14ac:dyDescent="0.3">
      <c r="A288" s="107" t="s">
        <v>105</v>
      </c>
      <c r="B288" s="108">
        <v>1</v>
      </c>
    </row>
    <row r="289" spans="1:2" ht="18" customHeight="1" thickBot="1" x14ac:dyDescent="0.3">
      <c r="A289" s="107" t="s">
        <v>106</v>
      </c>
      <c r="B289" s="108">
        <v>1</v>
      </c>
    </row>
    <row r="290" spans="1:2" ht="18" customHeight="1" thickBot="1" x14ac:dyDescent="0.3">
      <c r="A290" s="107" t="s">
        <v>107</v>
      </c>
      <c r="B290" s="108">
        <v>1</v>
      </c>
    </row>
    <row r="291" spans="1:2" ht="26.65" customHeight="1" thickBot="1" x14ac:dyDescent="0.3">
      <c r="A291" s="107" t="s">
        <v>108</v>
      </c>
      <c r="B291" s="108">
        <v>1</v>
      </c>
    </row>
    <row r="292" spans="1:2" ht="26.65" customHeight="1" thickBot="1" x14ac:dyDescent="0.3">
      <c r="A292" s="90" t="s">
        <v>109</v>
      </c>
      <c r="B292" s="170">
        <f>SUM(B293,B302)</f>
        <v>43</v>
      </c>
    </row>
    <row r="293" spans="1:2" ht="26.65" customHeight="1" thickBot="1" x14ac:dyDescent="0.3">
      <c r="A293" s="121" t="s">
        <v>587</v>
      </c>
      <c r="B293" s="159">
        <f>SUM(B295,B299)</f>
        <v>5</v>
      </c>
    </row>
    <row r="294" spans="1:2" ht="26.65" customHeight="1" thickBot="1" x14ac:dyDescent="0.3">
      <c r="A294" s="269" t="s">
        <v>56</v>
      </c>
      <c r="B294" s="270"/>
    </row>
    <row r="295" spans="1:2" ht="26.65" customHeight="1" thickBot="1" x14ac:dyDescent="0.3">
      <c r="A295" s="104" t="s">
        <v>16</v>
      </c>
      <c r="B295" s="105">
        <f>SUM(B296:B298)</f>
        <v>3</v>
      </c>
    </row>
    <row r="296" spans="1:2" ht="26.65" customHeight="1" thickBot="1" x14ac:dyDescent="0.3">
      <c r="A296" s="107" t="s">
        <v>18</v>
      </c>
      <c r="B296" s="108">
        <v>1</v>
      </c>
    </row>
    <row r="297" spans="1:2" ht="18" customHeight="1" thickBot="1" x14ac:dyDescent="0.3">
      <c r="A297" s="107" t="s">
        <v>19</v>
      </c>
      <c r="B297" s="108">
        <v>1</v>
      </c>
    </row>
    <row r="298" spans="1:2" ht="26.65" customHeight="1" thickBot="1" x14ac:dyDescent="0.3">
      <c r="A298" s="107" t="s">
        <v>22</v>
      </c>
      <c r="B298" s="108">
        <v>1</v>
      </c>
    </row>
    <row r="299" spans="1:2" ht="18" customHeight="1" thickBot="1" x14ac:dyDescent="0.3">
      <c r="A299" s="104" t="s">
        <v>29</v>
      </c>
      <c r="B299" s="105">
        <f>SUM(B300:B301)</f>
        <v>2</v>
      </c>
    </row>
    <row r="300" spans="1:2" ht="18.600000000000001" customHeight="1" thickBot="1" x14ac:dyDescent="0.3">
      <c r="A300" s="107" t="s">
        <v>463</v>
      </c>
      <c r="B300" s="108">
        <v>1</v>
      </c>
    </row>
    <row r="301" spans="1:2" ht="18" customHeight="1" thickBot="1" x14ac:dyDescent="0.3">
      <c r="A301" s="107" t="s">
        <v>464</v>
      </c>
      <c r="B301" s="108">
        <v>1</v>
      </c>
    </row>
    <row r="302" spans="1:2" ht="19.899999999999999" customHeight="1" thickBot="1" x14ac:dyDescent="0.3">
      <c r="A302" s="121" t="s">
        <v>33</v>
      </c>
      <c r="B302" s="122">
        <f>SUM(B304,B313,B341)</f>
        <v>38</v>
      </c>
    </row>
    <row r="303" spans="1:2" ht="18" customHeight="1" thickBot="1" x14ac:dyDescent="0.3">
      <c r="A303" s="269" t="s">
        <v>110</v>
      </c>
      <c r="B303" s="270"/>
    </row>
    <row r="304" spans="1:2" ht="18.600000000000001" customHeight="1" thickBot="1" x14ac:dyDescent="0.3">
      <c r="A304" s="104" t="s">
        <v>35</v>
      </c>
      <c r="B304" s="128">
        <f>SUM(B305:B312)</f>
        <v>8</v>
      </c>
    </row>
    <row r="305" spans="1:2" ht="18.600000000000001" customHeight="1" thickBot="1" x14ac:dyDescent="0.3">
      <c r="A305" s="107" t="s">
        <v>36</v>
      </c>
      <c r="B305" s="108">
        <v>1</v>
      </c>
    </row>
    <row r="306" spans="1:2" ht="18" customHeight="1" thickBot="1" x14ac:dyDescent="0.3">
      <c r="A306" s="107" t="s">
        <v>37</v>
      </c>
      <c r="B306" s="108">
        <v>1</v>
      </c>
    </row>
    <row r="307" spans="1:2" ht="30.75" customHeight="1" thickBot="1" x14ac:dyDescent="0.3">
      <c r="A307" s="107" t="s">
        <v>111</v>
      </c>
      <c r="B307" s="108">
        <v>1</v>
      </c>
    </row>
    <row r="308" spans="1:2" ht="18.600000000000001" customHeight="1" thickBot="1" x14ac:dyDescent="0.3">
      <c r="A308" s="107" t="s">
        <v>600</v>
      </c>
      <c r="B308" s="108">
        <v>1</v>
      </c>
    </row>
    <row r="309" spans="1:2" ht="19.899999999999999" customHeight="1" thickBot="1" x14ac:dyDescent="0.3">
      <c r="A309" s="107" t="s">
        <v>112</v>
      </c>
      <c r="B309" s="108">
        <v>1</v>
      </c>
    </row>
    <row r="310" spans="1:2" ht="19.899999999999999" customHeight="1" thickBot="1" x14ac:dyDescent="0.3">
      <c r="A310" s="107" t="s">
        <v>601</v>
      </c>
      <c r="B310" s="108">
        <v>1</v>
      </c>
    </row>
    <row r="311" spans="1:2" ht="19.899999999999999" customHeight="1" thickBot="1" x14ac:dyDescent="0.3">
      <c r="A311" s="107" t="s">
        <v>113</v>
      </c>
      <c r="B311" s="108">
        <v>1</v>
      </c>
    </row>
    <row r="312" spans="1:2" ht="26.65" customHeight="1" thickBot="1" x14ac:dyDescent="0.3">
      <c r="A312" s="107" t="s">
        <v>602</v>
      </c>
      <c r="B312" s="108">
        <v>1</v>
      </c>
    </row>
    <row r="313" spans="1:2" ht="18.600000000000001" customHeight="1" thickBot="1" x14ac:dyDescent="0.3">
      <c r="A313" s="104" t="s">
        <v>39</v>
      </c>
      <c r="B313" s="138">
        <f>SUM(B314,B325,B334)</f>
        <v>18</v>
      </c>
    </row>
    <row r="314" spans="1:2" ht="27" customHeight="1" thickBot="1" x14ac:dyDescent="0.3">
      <c r="A314" s="141" t="s">
        <v>40</v>
      </c>
      <c r="B314" s="142">
        <f>SUM(B315:B317,B319:B324)</f>
        <v>9</v>
      </c>
    </row>
    <row r="315" spans="1:2" ht="16.149999999999999" customHeight="1" thickBot="1" x14ac:dyDescent="0.3">
      <c r="A315" s="107" t="s">
        <v>41</v>
      </c>
      <c r="B315" s="108">
        <v>1</v>
      </c>
    </row>
    <row r="316" spans="1:2" ht="26.65" customHeight="1" thickBot="1" x14ac:dyDescent="0.3">
      <c r="A316" s="107" t="s">
        <v>42</v>
      </c>
      <c r="B316" s="108">
        <v>1</v>
      </c>
    </row>
    <row r="317" spans="1:2" ht="26.65" customHeight="1" thickBot="1" x14ac:dyDescent="0.3">
      <c r="A317" s="107" t="s">
        <v>43</v>
      </c>
      <c r="B317" s="108">
        <v>1</v>
      </c>
    </row>
    <row r="318" spans="1:2" ht="26.65" customHeight="1" thickBot="1" x14ac:dyDescent="0.3">
      <c r="A318" s="267" t="s">
        <v>44</v>
      </c>
      <c r="B318" s="268"/>
    </row>
    <row r="319" spans="1:2" ht="18.600000000000001" customHeight="1" thickBot="1" x14ac:dyDescent="0.3">
      <c r="A319" s="171" t="s">
        <v>567</v>
      </c>
      <c r="B319" s="108">
        <v>1</v>
      </c>
    </row>
    <row r="320" spans="1:2" ht="18" customHeight="1" thickBot="1" x14ac:dyDescent="0.3">
      <c r="A320" s="171" t="s">
        <v>584</v>
      </c>
      <c r="B320" s="108">
        <v>1</v>
      </c>
    </row>
    <row r="321" spans="1:2" ht="19.899999999999999" customHeight="1" thickBot="1" x14ac:dyDescent="0.3">
      <c r="A321" s="171" t="s">
        <v>569</v>
      </c>
      <c r="B321" s="108">
        <v>1</v>
      </c>
    </row>
    <row r="322" spans="1:2" ht="26.65" customHeight="1" thickBot="1" x14ac:dyDescent="0.3">
      <c r="A322" s="171" t="s">
        <v>585</v>
      </c>
      <c r="B322" s="108">
        <v>1</v>
      </c>
    </row>
    <row r="323" spans="1:2" ht="28.9" customHeight="1" thickBot="1" x14ac:dyDescent="0.3">
      <c r="A323" s="171" t="s">
        <v>588</v>
      </c>
      <c r="B323" s="108">
        <v>1</v>
      </c>
    </row>
    <row r="324" spans="1:2" ht="16.149999999999999" customHeight="1" thickBot="1" x14ac:dyDescent="0.3">
      <c r="A324" s="107" t="s">
        <v>570</v>
      </c>
      <c r="B324" s="108">
        <v>1</v>
      </c>
    </row>
    <row r="325" spans="1:2" ht="18" customHeight="1" thickBot="1" x14ac:dyDescent="0.3">
      <c r="A325" s="141" t="s">
        <v>45</v>
      </c>
      <c r="B325" s="128">
        <f>SUM(B326,B328:B333)</f>
        <v>7</v>
      </c>
    </row>
    <row r="326" spans="1:2" ht="18" customHeight="1" thickBot="1" x14ac:dyDescent="0.3">
      <c r="A326" s="107" t="s">
        <v>465</v>
      </c>
      <c r="B326" s="108">
        <v>1</v>
      </c>
    </row>
    <row r="327" spans="1:2" ht="18" customHeight="1" thickBot="1" x14ac:dyDescent="0.3">
      <c r="A327" s="267" t="s">
        <v>46</v>
      </c>
      <c r="B327" s="268"/>
    </row>
    <row r="328" spans="1:2" ht="18" customHeight="1" thickBot="1" x14ac:dyDescent="0.3">
      <c r="A328" s="107" t="s">
        <v>567</v>
      </c>
      <c r="B328" s="108">
        <v>1</v>
      </c>
    </row>
    <row r="329" spans="1:2" ht="26.65" customHeight="1" thickBot="1" x14ac:dyDescent="0.3">
      <c r="A329" s="107" t="s">
        <v>584</v>
      </c>
      <c r="B329" s="108">
        <v>1</v>
      </c>
    </row>
    <row r="330" spans="1:2" ht="26.65" customHeight="1" thickBot="1" x14ac:dyDescent="0.3">
      <c r="A330" s="107" t="s">
        <v>569</v>
      </c>
      <c r="B330" s="108">
        <v>1</v>
      </c>
    </row>
    <row r="331" spans="1:2" ht="16.899999999999999" customHeight="1" thickBot="1" x14ac:dyDescent="0.3">
      <c r="A331" s="107" t="s">
        <v>585</v>
      </c>
      <c r="B331" s="108">
        <v>1</v>
      </c>
    </row>
    <row r="332" spans="1:2" ht="29.25" customHeight="1" thickBot="1" x14ac:dyDescent="0.3">
      <c r="A332" s="107" t="s">
        <v>588</v>
      </c>
      <c r="B332" s="108">
        <v>1</v>
      </c>
    </row>
    <row r="333" spans="1:2" ht="16.149999999999999" customHeight="1" thickBot="1" x14ac:dyDescent="0.3">
      <c r="A333" s="107" t="s">
        <v>570</v>
      </c>
      <c r="B333" s="108">
        <v>1</v>
      </c>
    </row>
    <row r="334" spans="1:2" ht="18" customHeight="1" thickBot="1" x14ac:dyDescent="0.3">
      <c r="A334" s="141" t="s">
        <v>47</v>
      </c>
      <c r="B334" s="128">
        <f>SUM(B335:B340)</f>
        <v>2</v>
      </c>
    </row>
    <row r="335" spans="1:2" ht="18" customHeight="1" thickBot="1" x14ac:dyDescent="0.3">
      <c r="A335" s="107" t="s">
        <v>114</v>
      </c>
      <c r="B335" s="108">
        <v>1</v>
      </c>
    </row>
    <row r="336" spans="1:2" ht="18" customHeight="1" thickBot="1" x14ac:dyDescent="0.3">
      <c r="A336" s="107" t="s">
        <v>115</v>
      </c>
      <c r="B336" s="108">
        <v>0</v>
      </c>
    </row>
    <row r="337" spans="1:2" ht="18" customHeight="1" thickBot="1" x14ac:dyDescent="0.3">
      <c r="A337" s="107" t="s">
        <v>116</v>
      </c>
      <c r="B337" s="108">
        <v>1</v>
      </c>
    </row>
    <row r="338" spans="1:2" ht="26.65" customHeight="1" thickBot="1" x14ac:dyDescent="0.3">
      <c r="A338" s="107" t="s">
        <v>117</v>
      </c>
      <c r="B338" s="108">
        <v>0</v>
      </c>
    </row>
    <row r="339" spans="1:2" ht="26.65" customHeight="1" thickBot="1" x14ac:dyDescent="0.3">
      <c r="A339" s="107" t="s">
        <v>118</v>
      </c>
      <c r="B339" s="108">
        <v>0</v>
      </c>
    </row>
    <row r="340" spans="1:2" ht="16.899999999999999" customHeight="1" thickBot="1" x14ac:dyDescent="0.3">
      <c r="A340" s="107" t="s">
        <v>119</v>
      </c>
      <c r="B340" s="108">
        <v>0</v>
      </c>
    </row>
    <row r="341" spans="1:2" ht="18.600000000000001" customHeight="1" thickBot="1" x14ac:dyDescent="0.3">
      <c r="A341" s="104" t="s">
        <v>50</v>
      </c>
      <c r="B341" s="138">
        <f>SUM(B342:B353)</f>
        <v>12</v>
      </c>
    </row>
    <row r="342" spans="1:2" ht="26.65" customHeight="1" thickBot="1" x14ac:dyDescent="0.3">
      <c r="A342" s="107" t="s">
        <v>120</v>
      </c>
      <c r="B342" s="108">
        <v>1</v>
      </c>
    </row>
    <row r="343" spans="1:2" ht="18" customHeight="1" thickBot="1" x14ac:dyDescent="0.3">
      <c r="A343" s="107" t="s">
        <v>121</v>
      </c>
      <c r="B343" s="108">
        <v>1</v>
      </c>
    </row>
    <row r="344" spans="1:2" ht="26.65" customHeight="1" thickBot="1" x14ac:dyDescent="0.3">
      <c r="A344" s="107" t="s">
        <v>122</v>
      </c>
      <c r="B344" s="108">
        <v>1</v>
      </c>
    </row>
    <row r="345" spans="1:2" ht="26.65" customHeight="1" thickBot="1" x14ac:dyDescent="0.3">
      <c r="A345" s="107" t="s">
        <v>123</v>
      </c>
      <c r="B345" s="108">
        <v>1</v>
      </c>
    </row>
    <row r="346" spans="1:2" ht="26.65" customHeight="1" thickBot="1" x14ac:dyDescent="0.3">
      <c r="A346" s="107" t="s">
        <v>124</v>
      </c>
      <c r="B346" s="108">
        <v>1</v>
      </c>
    </row>
    <row r="347" spans="1:2" ht="26.65" customHeight="1" thickBot="1" x14ac:dyDescent="0.3">
      <c r="A347" s="107" t="s">
        <v>125</v>
      </c>
      <c r="B347" s="108">
        <v>1</v>
      </c>
    </row>
    <row r="348" spans="1:2" ht="17.45" customHeight="1" thickBot="1" x14ac:dyDescent="0.3">
      <c r="A348" s="107" t="s">
        <v>126</v>
      </c>
      <c r="B348" s="108">
        <v>1</v>
      </c>
    </row>
    <row r="349" spans="1:2" ht="26.65" customHeight="1" thickBot="1" x14ac:dyDescent="0.3">
      <c r="A349" s="107" t="s">
        <v>127</v>
      </c>
      <c r="B349" s="108">
        <v>1</v>
      </c>
    </row>
    <row r="350" spans="1:2" ht="18" customHeight="1" thickBot="1" x14ac:dyDescent="0.3">
      <c r="A350" s="107" t="s">
        <v>128</v>
      </c>
      <c r="B350" s="108">
        <v>1</v>
      </c>
    </row>
    <row r="351" spans="1:2" ht="19.899999999999999" customHeight="1" thickBot="1" x14ac:dyDescent="0.3">
      <c r="A351" s="107" t="s">
        <v>129</v>
      </c>
      <c r="B351" s="108">
        <v>1</v>
      </c>
    </row>
    <row r="352" spans="1:2" ht="26.65" customHeight="1" thickBot="1" x14ac:dyDescent="0.3">
      <c r="A352" s="107" t="s">
        <v>130</v>
      </c>
      <c r="B352" s="108">
        <v>1</v>
      </c>
    </row>
    <row r="353" spans="1:2" ht="26.65" customHeight="1" thickBot="1" x14ac:dyDescent="0.3">
      <c r="A353" s="107" t="s">
        <v>131</v>
      </c>
      <c r="B353" s="108">
        <v>1</v>
      </c>
    </row>
    <row r="354" spans="1:2" ht="16.899999999999999" customHeight="1" thickBot="1" x14ac:dyDescent="0.3">
      <c r="A354" s="90" t="s">
        <v>132</v>
      </c>
      <c r="B354" s="170">
        <f>SUM(B355,B364)</f>
        <v>42</v>
      </c>
    </row>
    <row r="355" spans="1:2" ht="26.65" customHeight="1" thickBot="1" x14ac:dyDescent="0.3">
      <c r="A355" s="121" t="s">
        <v>587</v>
      </c>
      <c r="B355" s="159">
        <f>SUM(B357,B361)</f>
        <v>5</v>
      </c>
    </row>
    <row r="356" spans="1:2" ht="26.65" customHeight="1" thickBot="1" x14ac:dyDescent="0.3">
      <c r="A356" s="269" t="s">
        <v>56</v>
      </c>
      <c r="B356" s="270"/>
    </row>
    <row r="357" spans="1:2" ht="26.65" customHeight="1" thickBot="1" x14ac:dyDescent="0.3">
      <c r="A357" s="104" t="s">
        <v>16</v>
      </c>
      <c r="B357" s="105">
        <f>SUM(B358:B360)</f>
        <v>3</v>
      </c>
    </row>
    <row r="358" spans="1:2" ht="26.65" customHeight="1" thickBot="1" x14ac:dyDescent="0.3">
      <c r="A358" s="107" t="s">
        <v>18</v>
      </c>
      <c r="B358" s="108">
        <v>1</v>
      </c>
    </row>
    <row r="359" spans="1:2" ht="26.65" customHeight="1" thickBot="1" x14ac:dyDescent="0.3">
      <c r="A359" s="107" t="s">
        <v>19</v>
      </c>
      <c r="B359" s="108">
        <v>1</v>
      </c>
    </row>
    <row r="360" spans="1:2" ht="14.45" customHeight="1" thickBot="1" x14ac:dyDescent="0.3">
      <c r="A360" s="107" t="s">
        <v>22</v>
      </c>
      <c r="B360" s="108">
        <v>1</v>
      </c>
    </row>
    <row r="361" spans="1:2" ht="26.65" customHeight="1" thickBot="1" x14ac:dyDescent="0.3">
      <c r="A361" s="104" t="s">
        <v>29</v>
      </c>
      <c r="B361" s="105">
        <f>SUM(B362:B363)</f>
        <v>2</v>
      </c>
    </row>
    <row r="362" spans="1:2" ht="20.45" customHeight="1" thickBot="1" x14ac:dyDescent="0.3">
      <c r="A362" s="107" t="s">
        <v>463</v>
      </c>
      <c r="B362" s="108">
        <v>1</v>
      </c>
    </row>
    <row r="363" spans="1:2" ht="18.600000000000001" customHeight="1" thickBot="1" x14ac:dyDescent="0.3">
      <c r="A363" s="107" t="s">
        <v>464</v>
      </c>
      <c r="B363" s="108">
        <v>1</v>
      </c>
    </row>
    <row r="364" spans="1:2" ht="18" customHeight="1" thickBot="1" x14ac:dyDescent="0.3">
      <c r="A364" s="121" t="s">
        <v>33</v>
      </c>
      <c r="B364" s="122">
        <f>SUM(B366,B375,B403)</f>
        <v>37</v>
      </c>
    </row>
    <row r="365" spans="1:2" ht="18.600000000000001" customHeight="1" thickBot="1" x14ac:dyDescent="0.3">
      <c r="A365" s="269" t="s">
        <v>133</v>
      </c>
      <c r="B365" s="270"/>
    </row>
    <row r="366" spans="1:2" ht="16.149999999999999" customHeight="1" thickBot="1" x14ac:dyDescent="0.3">
      <c r="A366" s="104" t="s">
        <v>35</v>
      </c>
      <c r="B366" s="128">
        <f>SUM(B367:B374)</f>
        <v>8</v>
      </c>
    </row>
    <row r="367" spans="1:2" ht="16.899999999999999" customHeight="1" thickBot="1" x14ac:dyDescent="0.3">
      <c r="A367" s="107" t="s">
        <v>36</v>
      </c>
      <c r="B367" s="108">
        <v>1</v>
      </c>
    </row>
    <row r="368" spans="1:2" ht="18.600000000000001" customHeight="1" thickBot="1" x14ac:dyDescent="0.3">
      <c r="A368" s="107" t="s">
        <v>37</v>
      </c>
      <c r="B368" s="108">
        <v>1</v>
      </c>
    </row>
    <row r="369" spans="1:2" ht="16.5" customHeight="1" thickBot="1" x14ac:dyDescent="0.3">
      <c r="A369" s="107" t="s">
        <v>134</v>
      </c>
      <c r="B369" s="108">
        <v>1</v>
      </c>
    </row>
    <row r="370" spans="1:2" ht="31.5" customHeight="1" thickBot="1" x14ac:dyDescent="0.3">
      <c r="A370" s="107" t="s">
        <v>603</v>
      </c>
      <c r="B370" s="108">
        <v>1</v>
      </c>
    </row>
    <row r="371" spans="1:2" ht="19.899999999999999" customHeight="1" thickBot="1" x14ac:dyDescent="0.3">
      <c r="A371" s="107" t="s">
        <v>135</v>
      </c>
      <c r="B371" s="108">
        <v>1</v>
      </c>
    </row>
    <row r="372" spans="1:2" ht="18" customHeight="1" thickBot="1" x14ac:dyDescent="0.3">
      <c r="A372" s="107" t="s">
        <v>604</v>
      </c>
      <c r="B372" s="108">
        <v>1</v>
      </c>
    </row>
    <row r="373" spans="1:2" ht="19.899999999999999" customHeight="1" thickBot="1" x14ac:dyDescent="0.3">
      <c r="A373" s="107" t="s">
        <v>136</v>
      </c>
      <c r="B373" s="108">
        <v>1</v>
      </c>
    </row>
    <row r="374" spans="1:2" ht="16.899999999999999" customHeight="1" thickBot="1" x14ac:dyDescent="0.3">
      <c r="A374" s="107" t="s">
        <v>605</v>
      </c>
      <c r="B374" s="108">
        <v>1</v>
      </c>
    </row>
    <row r="375" spans="1:2" ht="26.65" customHeight="1" thickBot="1" x14ac:dyDescent="0.3">
      <c r="A375" s="104" t="s">
        <v>39</v>
      </c>
      <c r="B375" s="138">
        <f>SUM(B376,B387,B396)</f>
        <v>17</v>
      </c>
    </row>
    <row r="376" spans="1:2" ht="17.45" customHeight="1" thickBot="1" x14ac:dyDescent="0.3">
      <c r="A376" s="141" t="s">
        <v>40</v>
      </c>
      <c r="B376" s="142">
        <f>SUM(B377:B379,B381:B386)</f>
        <v>9</v>
      </c>
    </row>
    <row r="377" spans="1:2" ht="26.65" customHeight="1" thickBot="1" x14ac:dyDescent="0.3">
      <c r="A377" s="107" t="s">
        <v>41</v>
      </c>
      <c r="B377" s="108">
        <v>1</v>
      </c>
    </row>
    <row r="378" spans="1:2" ht="16.899999999999999" customHeight="1" thickBot="1" x14ac:dyDescent="0.3">
      <c r="A378" s="107" t="s">
        <v>42</v>
      </c>
      <c r="B378" s="108">
        <v>1</v>
      </c>
    </row>
    <row r="379" spans="1:2" ht="26.65" customHeight="1" thickBot="1" x14ac:dyDescent="0.3">
      <c r="A379" s="107" t="s">
        <v>43</v>
      </c>
      <c r="B379" s="108">
        <v>1</v>
      </c>
    </row>
    <row r="380" spans="1:2" ht="18" customHeight="1" thickBot="1" x14ac:dyDescent="0.3">
      <c r="A380" s="267" t="s">
        <v>44</v>
      </c>
      <c r="B380" s="268"/>
    </row>
    <row r="381" spans="1:2" ht="26.65" customHeight="1" thickBot="1" x14ac:dyDescent="0.3">
      <c r="A381" s="171" t="s">
        <v>567</v>
      </c>
      <c r="B381" s="108">
        <v>1</v>
      </c>
    </row>
    <row r="382" spans="1:2" ht="19.149999999999999" customHeight="1" thickBot="1" x14ac:dyDescent="0.3">
      <c r="A382" s="171" t="s">
        <v>584</v>
      </c>
      <c r="B382" s="108">
        <v>1</v>
      </c>
    </row>
    <row r="383" spans="1:2" ht="18.600000000000001" customHeight="1" thickBot="1" x14ac:dyDescent="0.3">
      <c r="A383" s="171" t="s">
        <v>569</v>
      </c>
      <c r="B383" s="108">
        <v>1</v>
      </c>
    </row>
    <row r="384" spans="1:2" ht="16.899999999999999" customHeight="1" thickBot="1" x14ac:dyDescent="0.3">
      <c r="A384" s="171" t="s">
        <v>585</v>
      </c>
      <c r="B384" s="108">
        <v>1</v>
      </c>
    </row>
    <row r="385" spans="1:2" ht="26.65" customHeight="1" thickBot="1" x14ac:dyDescent="0.3">
      <c r="A385" s="171" t="s">
        <v>588</v>
      </c>
      <c r="B385" s="108">
        <v>1</v>
      </c>
    </row>
    <row r="386" spans="1:2" ht="26.65" customHeight="1" thickBot="1" x14ac:dyDescent="0.3">
      <c r="A386" s="107" t="s">
        <v>570</v>
      </c>
      <c r="B386" s="108">
        <v>1</v>
      </c>
    </row>
    <row r="387" spans="1:2" ht="18" customHeight="1" thickBot="1" x14ac:dyDescent="0.3">
      <c r="A387" s="141" t="s">
        <v>45</v>
      </c>
      <c r="B387" s="128">
        <f>SUM(B388,B390:B395)</f>
        <v>7</v>
      </c>
    </row>
    <row r="388" spans="1:2" ht="18" customHeight="1" thickBot="1" x14ac:dyDescent="0.3">
      <c r="A388" s="107" t="s">
        <v>465</v>
      </c>
      <c r="B388" s="108">
        <v>1</v>
      </c>
    </row>
    <row r="389" spans="1:2" ht="18" customHeight="1" thickBot="1" x14ac:dyDescent="0.3">
      <c r="A389" s="267" t="s">
        <v>46</v>
      </c>
      <c r="B389" s="268"/>
    </row>
    <row r="390" spans="1:2" ht="18" customHeight="1" thickBot="1" x14ac:dyDescent="0.3">
      <c r="A390" s="107" t="s">
        <v>567</v>
      </c>
      <c r="B390" s="108">
        <v>1</v>
      </c>
    </row>
    <row r="391" spans="1:2" ht="18" customHeight="1" thickBot="1" x14ac:dyDescent="0.3">
      <c r="A391" s="107" t="s">
        <v>584</v>
      </c>
      <c r="B391" s="108">
        <v>1</v>
      </c>
    </row>
    <row r="392" spans="1:2" ht="26.65" customHeight="1" thickBot="1" x14ac:dyDescent="0.3">
      <c r="A392" s="107" t="s">
        <v>569</v>
      </c>
      <c r="B392" s="108">
        <v>1</v>
      </c>
    </row>
    <row r="393" spans="1:2" ht="26.65" customHeight="1" thickBot="1" x14ac:dyDescent="0.3">
      <c r="A393" s="107" t="s">
        <v>585</v>
      </c>
      <c r="B393" s="108">
        <v>1</v>
      </c>
    </row>
    <row r="394" spans="1:2" ht="18" customHeight="1" thickBot="1" x14ac:dyDescent="0.3">
      <c r="A394" s="107" t="s">
        <v>588</v>
      </c>
      <c r="B394" s="108">
        <v>1</v>
      </c>
    </row>
    <row r="395" spans="1:2" ht="30" customHeight="1" thickBot="1" x14ac:dyDescent="0.3">
      <c r="A395" s="107" t="s">
        <v>570</v>
      </c>
      <c r="B395" s="108">
        <v>1</v>
      </c>
    </row>
    <row r="396" spans="1:2" ht="15" customHeight="1" thickBot="1" x14ac:dyDescent="0.3">
      <c r="A396" s="141" t="s">
        <v>47</v>
      </c>
      <c r="B396" s="128">
        <f>SUM(B397:B402)</f>
        <v>1</v>
      </c>
    </row>
    <row r="397" spans="1:2" ht="18" customHeight="1" thickBot="1" x14ac:dyDescent="0.3">
      <c r="A397" s="107" t="s">
        <v>137</v>
      </c>
      <c r="B397" s="108">
        <v>1</v>
      </c>
    </row>
    <row r="398" spans="1:2" ht="18" customHeight="1" thickBot="1" x14ac:dyDescent="0.3">
      <c r="A398" s="107" t="s">
        <v>138</v>
      </c>
      <c r="B398" s="108">
        <v>0</v>
      </c>
    </row>
    <row r="399" spans="1:2" ht="18" customHeight="1" thickBot="1" x14ac:dyDescent="0.3">
      <c r="A399" s="107" t="s">
        <v>139</v>
      </c>
      <c r="B399" s="108">
        <v>0</v>
      </c>
    </row>
    <row r="400" spans="1:2" ht="18" customHeight="1" thickBot="1" x14ac:dyDescent="0.3">
      <c r="A400" s="107" t="s">
        <v>140</v>
      </c>
      <c r="B400" s="108">
        <v>0</v>
      </c>
    </row>
    <row r="401" spans="1:2" ht="26.65" customHeight="1" thickBot="1" x14ac:dyDescent="0.3">
      <c r="A401" s="107" t="s">
        <v>141</v>
      </c>
      <c r="B401" s="108">
        <v>0</v>
      </c>
    </row>
    <row r="402" spans="1:2" ht="26.65" customHeight="1" thickBot="1" x14ac:dyDescent="0.3">
      <c r="A402" s="107" t="s">
        <v>142</v>
      </c>
      <c r="B402" s="108">
        <v>0</v>
      </c>
    </row>
    <row r="403" spans="1:2" ht="16.899999999999999" customHeight="1" thickBot="1" x14ac:dyDescent="0.3">
      <c r="A403" s="104" t="s">
        <v>50</v>
      </c>
      <c r="B403" s="138">
        <f>SUM(B404:B415)</f>
        <v>12</v>
      </c>
    </row>
    <row r="404" spans="1:2" ht="18.600000000000001" customHeight="1" thickBot="1" x14ac:dyDescent="0.3">
      <c r="A404" s="107" t="s">
        <v>143</v>
      </c>
      <c r="B404" s="108">
        <v>1</v>
      </c>
    </row>
    <row r="405" spans="1:2" ht="26.65" customHeight="1" thickBot="1" x14ac:dyDescent="0.3">
      <c r="A405" s="107" t="s">
        <v>144</v>
      </c>
      <c r="B405" s="108">
        <v>1</v>
      </c>
    </row>
    <row r="406" spans="1:2" ht="16.149999999999999" customHeight="1" thickBot="1" x14ac:dyDescent="0.3">
      <c r="A406" s="107" t="s">
        <v>145</v>
      </c>
      <c r="B406" s="108">
        <v>1</v>
      </c>
    </row>
    <row r="407" spans="1:2" ht="26.65" customHeight="1" thickBot="1" x14ac:dyDescent="0.3">
      <c r="A407" s="107" t="s">
        <v>146</v>
      </c>
      <c r="B407" s="108">
        <v>1</v>
      </c>
    </row>
    <row r="408" spans="1:2" ht="18.600000000000001" customHeight="1" thickBot="1" x14ac:dyDescent="0.3">
      <c r="A408" s="107" t="s">
        <v>147</v>
      </c>
      <c r="B408" s="108">
        <v>1</v>
      </c>
    </row>
    <row r="409" spans="1:2" ht="26.65" customHeight="1" thickBot="1" x14ac:dyDescent="0.3">
      <c r="A409" s="107" t="s">
        <v>148</v>
      </c>
      <c r="B409" s="108">
        <v>1</v>
      </c>
    </row>
    <row r="410" spans="1:2" ht="26.65" customHeight="1" thickBot="1" x14ac:dyDescent="0.3">
      <c r="A410" s="107" t="s">
        <v>149</v>
      </c>
      <c r="B410" s="108">
        <v>1</v>
      </c>
    </row>
    <row r="411" spans="1:2" ht="16.149999999999999" customHeight="1" thickBot="1" x14ac:dyDescent="0.3">
      <c r="A411" s="107" t="s">
        <v>150</v>
      </c>
      <c r="B411" s="108">
        <v>1</v>
      </c>
    </row>
    <row r="412" spans="1:2" ht="26.65" customHeight="1" thickBot="1" x14ac:dyDescent="0.3">
      <c r="A412" s="107" t="s">
        <v>151</v>
      </c>
      <c r="B412" s="108">
        <v>1</v>
      </c>
    </row>
    <row r="413" spans="1:2" ht="16.899999999999999" customHeight="1" thickBot="1" x14ac:dyDescent="0.3">
      <c r="A413" s="107" t="s">
        <v>152</v>
      </c>
      <c r="B413" s="108">
        <v>1</v>
      </c>
    </row>
    <row r="414" spans="1:2" ht="26.65" customHeight="1" thickBot="1" x14ac:dyDescent="0.3">
      <c r="A414" s="107" t="s">
        <v>153</v>
      </c>
      <c r="B414" s="108">
        <v>1</v>
      </c>
    </row>
    <row r="415" spans="1:2" ht="18" customHeight="1" thickBot="1" x14ac:dyDescent="0.3">
      <c r="A415" s="107" t="s">
        <v>154</v>
      </c>
      <c r="B415" s="108">
        <v>1</v>
      </c>
    </row>
    <row r="416" spans="1:2" ht="26.65" customHeight="1" thickBot="1" x14ac:dyDescent="0.3">
      <c r="A416" s="90" t="s">
        <v>155</v>
      </c>
      <c r="B416" s="170">
        <f>SUM(B417,B428)</f>
        <v>42</v>
      </c>
    </row>
    <row r="417" spans="1:2" ht="16.899999999999999" customHeight="1" thickBot="1" x14ac:dyDescent="0.3">
      <c r="A417" s="121" t="s">
        <v>587</v>
      </c>
      <c r="B417" s="159">
        <f>SUM(B419,B423)</f>
        <v>7</v>
      </c>
    </row>
    <row r="418" spans="1:2" ht="19.899999999999999" customHeight="1" thickBot="1" x14ac:dyDescent="0.3">
      <c r="A418" s="269" t="s">
        <v>77</v>
      </c>
      <c r="B418" s="270"/>
    </row>
    <row r="419" spans="1:2" ht="19.899999999999999" customHeight="1" thickBot="1" x14ac:dyDescent="0.3">
      <c r="A419" s="104" t="s">
        <v>156</v>
      </c>
      <c r="B419" s="105">
        <f>SUM(B420:B422)</f>
        <v>3</v>
      </c>
    </row>
    <row r="420" spans="1:2" ht="26.65" customHeight="1" thickBot="1" x14ac:dyDescent="0.3">
      <c r="A420" s="107" t="s">
        <v>157</v>
      </c>
      <c r="B420" s="108">
        <v>1</v>
      </c>
    </row>
    <row r="421" spans="1:2" ht="18.600000000000001" customHeight="1" thickBot="1" x14ac:dyDescent="0.3">
      <c r="A421" s="107" t="s">
        <v>19</v>
      </c>
      <c r="B421" s="108">
        <v>1</v>
      </c>
    </row>
    <row r="422" spans="1:2" ht="26.65" customHeight="1" thickBot="1" x14ac:dyDescent="0.3">
      <c r="A422" s="107" t="s">
        <v>22</v>
      </c>
      <c r="B422" s="108">
        <v>1</v>
      </c>
    </row>
    <row r="423" spans="1:2" ht="16.149999999999999" customHeight="1" thickBot="1" x14ac:dyDescent="0.3">
      <c r="A423" s="104" t="s">
        <v>158</v>
      </c>
      <c r="B423" s="105">
        <f>SUM(B424:B427)</f>
        <v>4</v>
      </c>
    </row>
    <row r="424" spans="1:2" ht="26.65" customHeight="1" thickBot="1" x14ac:dyDescent="0.3">
      <c r="A424" s="107" t="s">
        <v>469</v>
      </c>
      <c r="B424" s="108">
        <v>1</v>
      </c>
    </row>
    <row r="425" spans="1:2" ht="18" customHeight="1" thickBot="1" x14ac:dyDescent="0.3">
      <c r="A425" s="107" t="s">
        <v>470</v>
      </c>
      <c r="B425" s="108">
        <v>1</v>
      </c>
    </row>
    <row r="426" spans="1:2" ht="19.899999999999999" customHeight="1" thickBot="1" x14ac:dyDescent="0.3">
      <c r="A426" s="107" t="s">
        <v>471</v>
      </c>
      <c r="B426" s="108">
        <v>1</v>
      </c>
    </row>
    <row r="427" spans="1:2" ht="26.65" customHeight="1" thickBot="1" x14ac:dyDescent="0.3">
      <c r="A427" s="107" t="s">
        <v>472</v>
      </c>
      <c r="B427" s="108">
        <v>1</v>
      </c>
    </row>
    <row r="428" spans="1:2" ht="18.600000000000001" customHeight="1" thickBot="1" x14ac:dyDescent="0.3">
      <c r="A428" s="121" t="s">
        <v>33</v>
      </c>
      <c r="B428" s="122">
        <f>SUM(B430,B435,B471)</f>
        <v>35</v>
      </c>
    </row>
    <row r="429" spans="1:2" ht="16.899999999999999" customHeight="1" thickBot="1" x14ac:dyDescent="0.3">
      <c r="A429" s="283" t="s">
        <v>159</v>
      </c>
      <c r="B429" s="284"/>
    </row>
    <row r="430" spans="1:2" ht="15" customHeight="1" thickBot="1" x14ac:dyDescent="0.3">
      <c r="A430" s="104" t="s">
        <v>35</v>
      </c>
      <c r="B430" s="128">
        <f>SUM(B431:B434)</f>
        <v>4</v>
      </c>
    </row>
    <row r="431" spans="1:2" ht="16.899999999999999" customHeight="1" thickBot="1" x14ac:dyDescent="0.3">
      <c r="A431" s="107" t="s">
        <v>36</v>
      </c>
      <c r="B431" s="108">
        <v>1</v>
      </c>
    </row>
    <row r="432" spans="1:2" ht="17.25" customHeight="1" thickBot="1" x14ac:dyDescent="0.3">
      <c r="A432" s="107" t="s">
        <v>37</v>
      </c>
      <c r="B432" s="108">
        <v>1</v>
      </c>
    </row>
    <row r="433" spans="1:2" ht="26.65" customHeight="1" thickBot="1" x14ac:dyDescent="0.3">
      <c r="A433" s="107" t="s">
        <v>160</v>
      </c>
      <c r="B433" s="108">
        <v>1</v>
      </c>
    </row>
    <row r="434" spans="1:2" ht="21.75" customHeight="1" thickBot="1" x14ac:dyDescent="0.3">
      <c r="A434" s="107" t="s">
        <v>606</v>
      </c>
      <c r="B434" s="108">
        <v>1</v>
      </c>
    </row>
    <row r="435" spans="1:2" ht="19.5" customHeight="1" thickBot="1" x14ac:dyDescent="0.3">
      <c r="A435" s="104" t="s">
        <v>39</v>
      </c>
      <c r="B435" s="138">
        <f>SUM(B436,B454,B464)</f>
        <v>27</v>
      </c>
    </row>
    <row r="436" spans="1:2" ht="18" customHeight="1" thickBot="1" x14ac:dyDescent="0.3">
      <c r="A436" s="141" t="s">
        <v>40</v>
      </c>
      <c r="B436" s="142">
        <f>SUM(B437:B446,B448:B453)</f>
        <v>15</v>
      </c>
    </row>
    <row r="437" spans="1:2" ht="19.149999999999999" customHeight="1" thickBot="1" x14ac:dyDescent="0.3">
      <c r="A437" s="107" t="s">
        <v>161</v>
      </c>
      <c r="B437" s="108">
        <v>1</v>
      </c>
    </row>
    <row r="438" spans="1:2" ht="18.600000000000001" customHeight="1" thickBot="1" x14ac:dyDescent="0.3">
      <c r="A438" s="107" t="s">
        <v>162</v>
      </c>
      <c r="B438" s="108">
        <v>0</v>
      </c>
    </row>
    <row r="439" spans="1:2" ht="18" customHeight="1" thickBot="1" x14ac:dyDescent="0.3">
      <c r="A439" s="107" t="s">
        <v>163</v>
      </c>
      <c r="B439" s="108">
        <v>1</v>
      </c>
    </row>
    <row r="440" spans="1:2" ht="26.65" customHeight="1" thickBot="1" x14ac:dyDescent="0.3">
      <c r="A440" s="107" t="s">
        <v>164</v>
      </c>
      <c r="B440" s="108">
        <v>1</v>
      </c>
    </row>
    <row r="441" spans="1:2" ht="18" customHeight="1" thickBot="1" x14ac:dyDescent="0.3">
      <c r="A441" s="107" t="s">
        <v>165</v>
      </c>
      <c r="B441" s="108">
        <v>1</v>
      </c>
    </row>
    <row r="442" spans="1:2" ht="26.65" customHeight="1" thickBot="1" x14ac:dyDescent="0.3">
      <c r="A442" s="107" t="s">
        <v>166</v>
      </c>
      <c r="B442" s="108">
        <v>1</v>
      </c>
    </row>
    <row r="443" spans="1:2" ht="18.600000000000001" customHeight="1" thickBot="1" x14ac:dyDescent="0.3">
      <c r="A443" s="107" t="s">
        <v>167</v>
      </c>
      <c r="B443" s="108">
        <v>1</v>
      </c>
    </row>
    <row r="444" spans="1:2" ht="19.899999999999999" customHeight="1" thickBot="1" x14ac:dyDescent="0.3">
      <c r="A444" s="171" t="s">
        <v>168</v>
      </c>
      <c r="B444" s="108">
        <v>1</v>
      </c>
    </row>
    <row r="445" spans="1:2" ht="18" customHeight="1" thickBot="1" x14ac:dyDescent="0.3">
      <c r="A445" s="171" t="s">
        <v>169</v>
      </c>
      <c r="B445" s="172">
        <v>1</v>
      </c>
    </row>
    <row r="446" spans="1:2" ht="18" customHeight="1" thickBot="1" x14ac:dyDescent="0.3">
      <c r="A446" s="171" t="s">
        <v>170</v>
      </c>
      <c r="B446" s="108">
        <v>1</v>
      </c>
    </row>
    <row r="447" spans="1:2" ht="28.15" customHeight="1" thickBot="1" x14ac:dyDescent="0.3">
      <c r="A447" s="267" t="s">
        <v>171</v>
      </c>
      <c r="B447" s="268"/>
    </row>
    <row r="448" spans="1:2" ht="18" customHeight="1" thickBot="1" x14ac:dyDescent="0.3">
      <c r="A448" s="171" t="s">
        <v>567</v>
      </c>
      <c r="B448" s="172">
        <v>1</v>
      </c>
    </row>
    <row r="449" spans="1:2" ht="18" customHeight="1" thickBot="1" x14ac:dyDescent="0.3">
      <c r="A449" s="171" t="s">
        <v>584</v>
      </c>
      <c r="B449" s="172">
        <v>1</v>
      </c>
    </row>
    <row r="450" spans="1:2" ht="18" customHeight="1" thickBot="1" x14ac:dyDescent="0.3">
      <c r="A450" s="171" t="s">
        <v>569</v>
      </c>
      <c r="B450" s="172">
        <v>1</v>
      </c>
    </row>
    <row r="451" spans="1:2" ht="18" customHeight="1" thickBot="1" x14ac:dyDescent="0.3">
      <c r="A451" s="171" t="s">
        <v>585</v>
      </c>
      <c r="B451" s="172">
        <v>1</v>
      </c>
    </row>
    <row r="452" spans="1:2" ht="18" customHeight="1" thickBot="1" x14ac:dyDescent="0.3">
      <c r="A452" s="171" t="s">
        <v>588</v>
      </c>
      <c r="B452" s="172">
        <v>1</v>
      </c>
    </row>
    <row r="453" spans="1:2" ht="18" customHeight="1" thickBot="1" x14ac:dyDescent="0.3">
      <c r="A453" s="171" t="s">
        <v>570</v>
      </c>
      <c r="B453" s="172">
        <v>1</v>
      </c>
    </row>
    <row r="454" spans="1:2" ht="18" customHeight="1" thickBot="1" x14ac:dyDescent="0.3">
      <c r="A454" s="141" t="s">
        <v>45</v>
      </c>
      <c r="B454" s="173">
        <f>SUM(B455:B456,B458:B463)</f>
        <v>8</v>
      </c>
    </row>
    <row r="455" spans="1:2" ht="14.45" customHeight="1" thickBot="1" x14ac:dyDescent="0.3">
      <c r="A455" s="107" t="s">
        <v>465</v>
      </c>
      <c r="B455" s="172">
        <v>1</v>
      </c>
    </row>
    <row r="456" spans="1:2" ht="18" customHeight="1" thickBot="1" x14ac:dyDescent="0.3">
      <c r="A456" s="107" t="s">
        <v>172</v>
      </c>
      <c r="B456" s="172">
        <v>1</v>
      </c>
    </row>
    <row r="457" spans="1:2" ht="18" customHeight="1" thickBot="1" x14ac:dyDescent="0.3">
      <c r="A457" s="267" t="s">
        <v>173</v>
      </c>
      <c r="B457" s="268"/>
    </row>
    <row r="458" spans="1:2" ht="18" customHeight="1" thickBot="1" x14ac:dyDescent="0.3">
      <c r="A458" s="107" t="s">
        <v>567</v>
      </c>
      <c r="B458" s="172">
        <v>1</v>
      </c>
    </row>
    <row r="459" spans="1:2" ht="18" customHeight="1" thickBot="1" x14ac:dyDescent="0.3">
      <c r="A459" s="107" t="s">
        <v>584</v>
      </c>
      <c r="B459" s="172">
        <v>1</v>
      </c>
    </row>
    <row r="460" spans="1:2" ht="26.65" customHeight="1" thickBot="1" x14ac:dyDescent="0.3">
      <c r="A460" s="107" t="s">
        <v>569</v>
      </c>
      <c r="B460" s="172">
        <v>1</v>
      </c>
    </row>
    <row r="461" spans="1:2" ht="26.65" customHeight="1" thickBot="1" x14ac:dyDescent="0.3">
      <c r="A461" s="107" t="s">
        <v>585</v>
      </c>
      <c r="B461" s="172">
        <v>1</v>
      </c>
    </row>
    <row r="462" spans="1:2" ht="19.899999999999999" customHeight="1" thickBot="1" x14ac:dyDescent="0.3">
      <c r="A462" s="107" t="s">
        <v>588</v>
      </c>
      <c r="B462" s="172">
        <v>1</v>
      </c>
    </row>
    <row r="463" spans="1:2" ht="30.75" customHeight="1" thickBot="1" x14ac:dyDescent="0.3">
      <c r="A463" s="107" t="s">
        <v>570</v>
      </c>
      <c r="B463" s="172">
        <v>1</v>
      </c>
    </row>
    <row r="464" spans="1:2" ht="20.45" customHeight="1" thickBot="1" x14ac:dyDescent="0.3">
      <c r="A464" s="141" t="s">
        <v>47</v>
      </c>
      <c r="B464" s="128">
        <f>SUM(B465:B470)</f>
        <v>4</v>
      </c>
    </row>
    <row r="465" spans="1:2" ht="16.149999999999999" customHeight="1" thickBot="1" x14ac:dyDescent="0.3">
      <c r="A465" s="107" t="s">
        <v>174</v>
      </c>
      <c r="B465" s="172">
        <v>0</v>
      </c>
    </row>
    <row r="466" spans="1:2" ht="18" customHeight="1" thickBot="1" x14ac:dyDescent="0.3">
      <c r="A466" s="107" t="s">
        <v>175</v>
      </c>
      <c r="B466" s="172">
        <v>0</v>
      </c>
    </row>
    <row r="467" spans="1:2" ht="18" customHeight="1" thickBot="1" x14ac:dyDescent="0.3">
      <c r="A467" s="107" t="s">
        <v>176</v>
      </c>
      <c r="B467" s="172">
        <v>1</v>
      </c>
    </row>
    <row r="468" spans="1:2" ht="18" customHeight="1" thickBot="1" x14ac:dyDescent="0.3">
      <c r="A468" s="107" t="s">
        <v>177</v>
      </c>
      <c r="B468" s="172">
        <v>1</v>
      </c>
    </row>
    <row r="469" spans="1:2" ht="18" customHeight="1" thickBot="1" x14ac:dyDescent="0.3">
      <c r="A469" s="107" t="s">
        <v>178</v>
      </c>
      <c r="B469" s="172">
        <v>1</v>
      </c>
    </row>
    <row r="470" spans="1:2" ht="26.65" customHeight="1" thickBot="1" x14ac:dyDescent="0.3">
      <c r="A470" s="107" t="s">
        <v>179</v>
      </c>
      <c r="B470" s="172">
        <v>1</v>
      </c>
    </row>
    <row r="471" spans="1:2" ht="26.65" customHeight="1" thickBot="1" x14ac:dyDescent="0.3">
      <c r="A471" s="104" t="s">
        <v>81</v>
      </c>
      <c r="B471" s="138">
        <f>SUM(B472:B475)</f>
        <v>4</v>
      </c>
    </row>
    <row r="472" spans="1:2" ht="20.45" customHeight="1" thickBot="1" x14ac:dyDescent="0.3">
      <c r="A472" s="107" t="s">
        <v>180</v>
      </c>
      <c r="B472" s="172">
        <v>1</v>
      </c>
    </row>
    <row r="473" spans="1:2" ht="19.899999999999999" customHeight="1" thickBot="1" x14ac:dyDescent="0.3">
      <c r="A473" s="107" t="s">
        <v>181</v>
      </c>
      <c r="B473" s="172">
        <v>1</v>
      </c>
    </row>
    <row r="474" spans="1:2" ht="26.65" customHeight="1" thickBot="1" x14ac:dyDescent="0.3">
      <c r="A474" s="107" t="s">
        <v>182</v>
      </c>
      <c r="B474" s="172">
        <v>1</v>
      </c>
    </row>
    <row r="475" spans="1:2" ht="16.899999999999999" customHeight="1" thickBot="1" x14ac:dyDescent="0.3">
      <c r="A475" s="107" t="s">
        <v>183</v>
      </c>
      <c r="B475" s="172">
        <v>1</v>
      </c>
    </row>
    <row r="476" spans="1:2" ht="16.899999999999999" customHeight="1" thickBot="1" x14ac:dyDescent="0.3">
      <c r="A476" s="90" t="s">
        <v>184</v>
      </c>
      <c r="B476" s="170">
        <f>SUM(B477,B486)</f>
        <v>30</v>
      </c>
    </row>
    <row r="477" spans="1:2" ht="17.45" customHeight="1" thickBot="1" x14ac:dyDescent="0.3">
      <c r="A477" s="121" t="s">
        <v>587</v>
      </c>
      <c r="B477" s="159">
        <f>SUM(B479,B483)</f>
        <v>5</v>
      </c>
    </row>
    <row r="478" spans="1:2" ht="18" customHeight="1" thickBot="1" x14ac:dyDescent="0.3">
      <c r="A478" s="269" t="s">
        <v>56</v>
      </c>
      <c r="B478" s="270"/>
    </row>
    <row r="479" spans="1:2" ht="26.65" customHeight="1" thickBot="1" x14ac:dyDescent="0.3">
      <c r="A479" s="104" t="s">
        <v>16</v>
      </c>
      <c r="B479" s="105">
        <f>SUM(B480:B482)</f>
        <v>3</v>
      </c>
    </row>
    <row r="480" spans="1:2" ht="16.899999999999999" customHeight="1" thickBot="1" x14ac:dyDescent="0.3">
      <c r="A480" s="107" t="s">
        <v>18</v>
      </c>
      <c r="B480" s="172">
        <v>1</v>
      </c>
    </row>
    <row r="481" spans="1:2" ht="26.65" customHeight="1" thickBot="1" x14ac:dyDescent="0.3">
      <c r="A481" s="107" t="s">
        <v>19</v>
      </c>
      <c r="B481" s="172">
        <v>1</v>
      </c>
    </row>
    <row r="482" spans="1:2" ht="26.65" customHeight="1" thickBot="1" x14ac:dyDescent="0.3">
      <c r="A482" s="107" t="s">
        <v>22</v>
      </c>
      <c r="B482" s="172">
        <v>1</v>
      </c>
    </row>
    <row r="483" spans="1:2" ht="19.899999999999999" customHeight="1" thickBot="1" x14ac:dyDescent="0.3">
      <c r="A483" s="104" t="s">
        <v>29</v>
      </c>
      <c r="B483" s="105">
        <f>SUM(B484:B485)</f>
        <v>2</v>
      </c>
    </row>
    <row r="484" spans="1:2" ht="16.899999999999999" customHeight="1" thickBot="1" x14ac:dyDescent="0.3">
      <c r="A484" s="107" t="s">
        <v>463</v>
      </c>
      <c r="B484" s="172">
        <v>1</v>
      </c>
    </row>
    <row r="485" spans="1:2" ht="26.65" customHeight="1" thickBot="1" x14ac:dyDescent="0.3">
      <c r="A485" s="107" t="s">
        <v>464</v>
      </c>
      <c r="B485" s="172">
        <v>1</v>
      </c>
    </row>
    <row r="486" spans="1:2" ht="21" customHeight="1" thickBot="1" x14ac:dyDescent="0.3">
      <c r="A486" s="121" t="s">
        <v>33</v>
      </c>
      <c r="B486" s="122">
        <f>SUM(B488,B493,B517)</f>
        <v>25</v>
      </c>
    </row>
    <row r="487" spans="1:2" ht="18" customHeight="1" thickBot="1" x14ac:dyDescent="0.3">
      <c r="A487" s="269" t="s">
        <v>34</v>
      </c>
      <c r="B487" s="270"/>
    </row>
    <row r="488" spans="1:2" ht="18.600000000000001" customHeight="1" thickBot="1" x14ac:dyDescent="0.3">
      <c r="A488" s="104" t="s">
        <v>35</v>
      </c>
      <c r="B488" s="128">
        <f>SUM(B489:B492)</f>
        <v>4</v>
      </c>
    </row>
    <row r="489" spans="1:2" ht="18" customHeight="1" thickBot="1" x14ac:dyDescent="0.3">
      <c r="A489" s="107" t="s">
        <v>36</v>
      </c>
      <c r="B489" s="172">
        <v>1</v>
      </c>
    </row>
    <row r="490" spans="1:2" ht="18" customHeight="1" thickBot="1" x14ac:dyDescent="0.3">
      <c r="A490" s="107" t="s">
        <v>37</v>
      </c>
      <c r="B490" s="172">
        <v>1</v>
      </c>
    </row>
    <row r="491" spans="1:2" ht="16.899999999999999" customHeight="1" thickBot="1" x14ac:dyDescent="0.3">
      <c r="A491" s="107" t="s">
        <v>185</v>
      </c>
      <c r="B491" s="172">
        <v>1</v>
      </c>
    </row>
    <row r="492" spans="1:2" ht="18" customHeight="1" thickBot="1" x14ac:dyDescent="0.3">
      <c r="A492" s="107" t="s">
        <v>607</v>
      </c>
      <c r="B492" s="172">
        <v>1</v>
      </c>
    </row>
    <row r="493" spans="1:2" ht="20.25" customHeight="1" thickBot="1" x14ac:dyDescent="0.3">
      <c r="A493" s="104" t="s">
        <v>39</v>
      </c>
      <c r="B493" s="138">
        <f>SUM(B494,B505,B514)</f>
        <v>17</v>
      </c>
    </row>
    <row r="494" spans="1:2" ht="30" customHeight="1" thickBot="1" x14ac:dyDescent="0.3">
      <c r="A494" s="141" t="s">
        <v>40</v>
      </c>
      <c r="B494" s="142">
        <f>SUM(B495:B497,B499:B504)</f>
        <v>9</v>
      </c>
    </row>
    <row r="495" spans="1:2" ht="18.600000000000001" customHeight="1" thickBot="1" x14ac:dyDescent="0.3">
      <c r="A495" s="107" t="s">
        <v>41</v>
      </c>
      <c r="B495" s="172">
        <v>1</v>
      </c>
    </row>
    <row r="496" spans="1:2" ht="17.45" customHeight="1" thickBot="1" x14ac:dyDescent="0.3">
      <c r="A496" s="107" t="s">
        <v>42</v>
      </c>
      <c r="B496" s="172">
        <v>1</v>
      </c>
    </row>
    <row r="497" spans="1:2" ht="18.600000000000001" customHeight="1" thickBot="1" x14ac:dyDescent="0.3">
      <c r="A497" s="107" t="s">
        <v>43</v>
      </c>
      <c r="B497" s="172">
        <v>1</v>
      </c>
    </row>
    <row r="498" spans="1:2" ht="19.899999999999999" customHeight="1" thickBot="1" x14ac:dyDescent="0.3">
      <c r="A498" s="267" t="s">
        <v>44</v>
      </c>
      <c r="B498" s="268"/>
    </row>
    <row r="499" spans="1:2" ht="26.65" customHeight="1" thickBot="1" x14ac:dyDescent="0.3">
      <c r="A499" s="171" t="s">
        <v>567</v>
      </c>
      <c r="B499" s="172">
        <v>1</v>
      </c>
    </row>
    <row r="500" spans="1:2" ht="16.149999999999999" customHeight="1" thickBot="1" x14ac:dyDescent="0.3">
      <c r="A500" s="171" t="s">
        <v>584</v>
      </c>
      <c r="B500" s="172">
        <v>1</v>
      </c>
    </row>
    <row r="501" spans="1:2" ht="26.65" customHeight="1" thickBot="1" x14ac:dyDescent="0.3">
      <c r="A501" s="171" t="s">
        <v>569</v>
      </c>
      <c r="B501" s="172">
        <v>1</v>
      </c>
    </row>
    <row r="502" spans="1:2" ht="18" customHeight="1" thickBot="1" x14ac:dyDescent="0.3">
      <c r="A502" s="171" t="s">
        <v>585</v>
      </c>
      <c r="B502" s="172">
        <v>1</v>
      </c>
    </row>
    <row r="503" spans="1:2" ht="16.899999999999999" customHeight="1" thickBot="1" x14ac:dyDescent="0.3">
      <c r="A503" s="171" t="s">
        <v>588</v>
      </c>
      <c r="B503" s="172">
        <v>1</v>
      </c>
    </row>
    <row r="504" spans="1:2" ht="20.45" customHeight="1" thickBot="1" x14ac:dyDescent="0.3">
      <c r="A504" s="107" t="s">
        <v>570</v>
      </c>
      <c r="B504" s="172">
        <v>1</v>
      </c>
    </row>
    <row r="505" spans="1:2" ht="26.65" customHeight="1" thickBot="1" x14ac:dyDescent="0.3">
      <c r="A505" s="141" t="s">
        <v>45</v>
      </c>
      <c r="B505" s="128">
        <f>SUM(B506,B508:B513)</f>
        <v>7</v>
      </c>
    </row>
    <row r="506" spans="1:2" ht="26.65" customHeight="1" thickBot="1" x14ac:dyDescent="0.3">
      <c r="A506" s="107" t="s">
        <v>465</v>
      </c>
      <c r="B506" s="172">
        <v>1</v>
      </c>
    </row>
    <row r="507" spans="1:2" ht="16.899999999999999" customHeight="1" thickBot="1" x14ac:dyDescent="0.3">
      <c r="A507" s="267" t="s">
        <v>46</v>
      </c>
      <c r="B507" s="268"/>
    </row>
    <row r="508" spans="1:2" ht="18" customHeight="1" thickBot="1" x14ac:dyDescent="0.3">
      <c r="A508" s="107" t="s">
        <v>567</v>
      </c>
      <c r="B508" s="172">
        <v>1</v>
      </c>
    </row>
    <row r="509" spans="1:2" ht="18" customHeight="1" thickBot="1" x14ac:dyDescent="0.3">
      <c r="A509" s="107" t="s">
        <v>584</v>
      </c>
      <c r="B509" s="172">
        <v>1</v>
      </c>
    </row>
    <row r="510" spans="1:2" ht="18" customHeight="1" thickBot="1" x14ac:dyDescent="0.3">
      <c r="A510" s="107" t="s">
        <v>569</v>
      </c>
      <c r="B510" s="172">
        <v>1</v>
      </c>
    </row>
    <row r="511" spans="1:2" ht="18" customHeight="1" thickBot="1" x14ac:dyDescent="0.3">
      <c r="A511" s="107" t="s">
        <v>585</v>
      </c>
      <c r="B511" s="172">
        <v>1</v>
      </c>
    </row>
    <row r="512" spans="1:2" ht="26.65" customHeight="1" thickBot="1" x14ac:dyDescent="0.3">
      <c r="A512" s="107" t="s">
        <v>588</v>
      </c>
      <c r="B512" s="172">
        <v>1</v>
      </c>
    </row>
    <row r="513" spans="1:2" ht="26.65" customHeight="1" thickBot="1" x14ac:dyDescent="0.3">
      <c r="A513" s="107" t="s">
        <v>570</v>
      </c>
      <c r="B513" s="172">
        <v>1</v>
      </c>
    </row>
    <row r="514" spans="1:2" ht="16.899999999999999" customHeight="1" thickBot="1" x14ac:dyDescent="0.3">
      <c r="A514" s="141" t="s">
        <v>47</v>
      </c>
      <c r="B514" s="105">
        <f>SUM(B515:B516)</f>
        <v>1</v>
      </c>
    </row>
    <row r="515" spans="1:2" ht="31.5" customHeight="1" thickBot="1" x14ac:dyDescent="0.3">
      <c r="A515" s="107" t="s">
        <v>186</v>
      </c>
      <c r="B515" s="172">
        <v>1</v>
      </c>
    </row>
    <row r="516" spans="1:2" ht="16.149999999999999" customHeight="1" thickBot="1" x14ac:dyDescent="0.3">
      <c r="A516" s="107" t="s">
        <v>187</v>
      </c>
      <c r="B516" s="172">
        <v>0</v>
      </c>
    </row>
    <row r="517" spans="1:2" ht="18" customHeight="1" thickBot="1" x14ac:dyDescent="0.3">
      <c r="A517" s="104" t="s">
        <v>50</v>
      </c>
      <c r="B517" s="105">
        <f>SUM(B518:B521)</f>
        <v>4</v>
      </c>
    </row>
    <row r="518" spans="1:2" ht="18" customHeight="1" thickBot="1" x14ac:dyDescent="0.3">
      <c r="A518" s="107" t="s">
        <v>188</v>
      </c>
      <c r="B518" s="172">
        <v>1</v>
      </c>
    </row>
    <row r="519" spans="1:2" ht="18" customHeight="1" thickBot="1" x14ac:dyDescent="0.3">
      <c r="A519" s="107" t="s">
        <v>189</v>
      </c>
      <c r="B519" s="172">
        <v>1</v>
      </c>
    </row>
    <row r="520" spans="1:2" ht="18" customHeight="1" thickBot="1" x14ac:dyDescent="0.3">
      <c r="A520" s="107" t="s">
        <v>190</v>
      </c>
      <c r="B520" s="172">
        <v>1</v>
      </c>
    </row>
    <row r="521" spans="1:2" ht="26.65" customHeight="1" thickBot="1" x14ac:dyDescent="0.3">
      <c r="A521" s="107" t="s">
        <v>191</v>
      </c>
      <c r="B521" s="172">
        <v>1</v>
      </c>
    </row>
    <row r="522" spans="1:2" ht="26.65" customHeight="1" thickBot="1" x14ac:dyDescent="0.3">
      <c r="A522" s="90" t="s">
        <v>192</v>
      </c>
      <c r="B522" s="170">
        <f>SUM(B523,B533)</f>
        <v>30</v>
      </c>
    </row>
    <row r="523" spans="1:2" ht="18.600000000000001" customHeight="1" thickBot="1" x14ac:dyDescent="0.3">
      <c r="A523" s="121" t="s">
        <v>587</v>
      </c>
      <c r="B523" s="159">
        <f>SUM(B525,B530)</f>
        <v>5</v>
      </c>
    </row>
    <row r="524" spans="1:2" ht="17.45" customHeight="1" thickBot="1" x14ac:dyDescent="0.3">
      <c r="A524" s="269" t="s">
        <v>13</v>
      </c>
      <c r="B524" s="270"/>
    </row>
    <row r="525" spans="1:2" ht="26.65" customHeight="1" thickBot="1" x14ac:dyDescent="0.3">
      <c r="A525" s="104" t="s">
        <v>16</v>
      </c>
      <c r="B525" s="105">
        <f>SUM(B526:B529)</f>
        <v>3</v>
      </c>
    </row>
    <row r="526" spans="1:2" ht="26.65" customHeight="1" thickBot="1" x14ac:dyDescent="0.3">
      <c r="A526" s="107" t="s">
        <v>18</v>
      </c>
      <c r="B526" s="172">
        <v>1</v>
      </c>
    </row>
    <row r="527" spans="1:2" ht="19.899999999999999" customHeight="1" thickBot="1" x14ac:dyDescent="0.3">
      <c r="A527" s="107" t="s">
        <v>19</v>
      </c>
      <c r="B527" s="172">
        <v>1</v>
      </c>
    </row>
    <row r="528" spans="1:2" ht="26.65" customHeight="1" thickBot="1" x14ac:dyDescent="0.3">
      <c r="A528" s="107" t="s">
        <v>22</v>
      </c>
      <c r="B528" s="172">
        <v>1</v>
      </c>
    </row>
    <row r="529" spans="1:2" ht="18" customHeight="1" thickBot="1" x14ac:dyDescent="0.3">
      <c r="A529" s="107" t="s">
        <v>25</v>
      </c>
      <c r="B529" s="172">
        <v>0</v>
      </c>
    </row>
    <row r="530" spans="1:2" ht="18.600000000000001" customHeight="1" thickBot="1" x14ac:dyDescent="0.3">
      <c r="A530" s="104" t="s">
        <v>29</v>
      </c>
      <c r="B530" s="105">
        <f>SUM(B531:B532)</f>
        <v>2</v>
      </c>
    </row>
    <row r="531" spans="1:2" ht="16.899999999999999" customHeight="1" thickBot="1" x14ac:dyDescent="0.3">
      <c r="A531" s="107" t="s">
        <v>463</v>
      </c>
      <c r="B531" s="172">
        <v>1</v>
      </c>
    </row>
    <row r="532" spans="1:2" ht="26.65" customHeight="1" thickBot="1" x14ac:dyDescent="0.3">
      <c r="A532" s="107" t="s">
        <v>464</v>
      </c>
      <c r="B532" s="172">
        <v>1</v>
      </c>
    </row>
    <row r="533" spans="1:2" ht="18" customHeight="1" thickBot="1" x14ac:dyDescent="0.3">
      <c r="A533" s="121" t="s">
        <v>33</v>
      </c>
      <c r="B533" s="122">
        <f>SUM(B535,B540,B564)</f>
        <v>25</v>
      </c>
    </row>
    <row r="534" spans="1:2" ht="19.899999999999999" customHeight="1" thickBot="1" x14ac:dyDescent="0.3">
      <c r="A534" s="269" t="s">
        <v>34</v>
      </c>
      <c r="B534" s="270"/>
    </row>
    <row r="535" spans="1:2" ht="18" customHeight="1" thickBot="1" x14ac:dyDescent="0.3">
      <c r="A535" s="104" t="s">
        <v>35</v>
      </c>
      <c r="B535" s="128">
        <f>SUM(B536:B539)</f>
        <v>4</v>
      </c>
    </row>
    <row r="536" spans="1:2" ht="18.600000000000001" customHeight="1" thickBot="1" x14ac:dyDescent="0.3">
      <c r="A536" s="107" t="s">
        <v>36</v>
      </c>
      <c r="B536" s="172">
        <v>1</v>
      </c>
    </row>
    <row r="537" spans="1:2" ht="16.899999999999999" customHeight="1" thickBot="1" x14ac:dyDescent="0.3">
      <c r="A537" s="107" t="s">
        <v>37</v>
      </c>
      <c r="B537" s="172">
        <v>1</v>
      </c>
    </row>
    <row r="538" spans="1:2" ht="18" customHeight="1" thickBot="1" x14ac:dyDescent="0.3">
      <c r="A538" s="107" t="s">
        <v>193</v>
      </c>
      <c r="B538" s="172">
        <v>1</v>
      </c>
    </row>
    <row r="539" spans="1:2" ht="19.899999999999999" customHeight="1" thickBot="1" x14ac:dyDescent="0.3">
      <c r="A539" s="107" t="s">
        <v>608</v>
      </c>
      <c r="B539" s="172">
        <v>1</v>
      </c>
    </row>
    <row r="540" spans="1:2" ht="18" customHeight="1" thickBot="1" x14ac:dyDescent="0.3">
      <c r="A540" s="104" t="s">
        <v>39</v>
      </c>
      <c r="B540" s="105">
        <f>SUM(B541,B552,B561)</f>
        <v>17</v>
      </c>
    </row>
    <row r="541" spans="1:2" ht="21" customHeight="1" thickBot="1" x14ac:dyDescent="0.3">
      <c r="A541" s="141" t="s">
        <v>40</v>
      </c>
      <c r="B541" s="128">
        <f>SUM(B542:B544,B546:B551)</f>
        <v>9</v>
      </c>
    </row>
    <row r="542" spans="1:2" ht="32.25" customHeight="1" thickBot="1" x14ac:dyDescent="0.3">
      <c r="A542" s="107" t="s">
        <v>41</v>
      </c>
      <c r="B542" s="172">
        <v>1</v>
      </c>
    </row>
    <row r="543" spans="1:2" ht="18" customHeight="1" thickBot="1" x14ac:dyDescent="0.3">
      <c r="A543" s="107" t="s">
        <v>42</v>
      </c>
      <c r="B543" s="172">
        <v>1</v>
      </c>
    </row>
    <row r="544" spans="1:2" ht="16.899999999999999" customHeight="1" thickBot="1" x14ac:dyDescent="0.3">
      <c r="A544" s="107" t="s">
        <v>43</v>
      </c>
      <c r="B544" s="172">
        <v>1</v>
      </c>
    </row>
    <row r="545" spans="1:2" ht="18" customHeight="1" thickBot="1" x14ac:dyDescent="0.3">
      <c r="A545" s="267" t="s">
        <v>44</v>
      </c>
      <c r="B545" s="268"/>
    </row>
    <row r="546" spans="1:2" ht="19.899999999999999" customHeight="1" thickBot="1" x14ac:dyDescent="0.3">
      <c r="A546" s="171" t="s">
        <v>567</v>
      </c>
      <c r="B546" s="172">
        <v>1</v>
      </c>
    </row>
    <row r="547" spans="1:2" ht="26.65" customHeight="1" thickBot="1" x14ac:dyDescent="0.3">
      <c r="A547" s="171" t="s">
        <v>584</v>
      </c>
      <c r="B547" s="172">
        <v>1</v>
      </c>
    </row>
    <row r="548" spans="1:2" ht="19.899999999999999" customHeight="1" thickBot="1" x14ac:dyDescent="0.3">
      <c r="A548" s="171" t="s">
        <v>569</v>
      </c>
      <c r="B548" s="172">
        <v>1</v>
      </c>
    </row>
    <row r="549" spans="1:2" ht="26.65" customHeight="1" thickBot="1" x14ac:dyDescent="0.3">
      <c r="A549" s="171" t="s">
        <v>585</v>
      </c>
      <c r="B549" s="172">
        <v>1</v>
      </c>
    </row>
    <row r="550" spans="1:2" ht="20.45" customHeight="1" thickBot="1" x14ac:dyDescent="0.3">
      <c r="A550" s="171" t="s">
        <v>588</v>
      </c>
      <c r="B550" s="172">
        <v>1</v>
      </c>
    </row>
    <row r="551" spans="1:2" ht="18.600000000000001" customHeight="1" thickBot="1" x14ac:dyDescent="0.3">
      <c r="A551" s="107" t="s">
        <v>570</v>
      </c>
      <c r="B551" s="172">
        <v>1</v>
      </c>
    </row>
    <row r="552" spans="1:2" ht="21.6" customHeight="1" thickBot="1" x14ac:dyDescent="0.3">
      <c r="A552" s="141" t="s">
        <v>45</v>
      </c>
      <c r="B552" s="174">
        <f>SUM(B553,B555:B560)</f>
        <v>7</v>
      </c>
    </row>
    <row r="553" spans="1:2" ht="26.65" customHeight="1" thickBot="1" x14ac:dyDescent="0.3">
      <c r="A553" s="107" t="s">
        <v>465</v>
      </c>
      <c r="B553" s="172">
        <v>1</v>
      </c>
    </row>
    <row r="554" spans="1:2" ht="26.65" customHeight="1" thickBot="1" x14ac:dyDescent="0.3">
      <c r="A554" s="267" t="s">
        <v>46</v>
      </c>
      <c r="B554" s="268"/>
    </row>
    <row r="555" spans="1:2" ht="15" customHeight="1" thickBot="1" x14ac:dyDescent="0.3">
      <c r="A555" s="107" t="s">
        <v>567</v>
      </c>
      <c r="B555" s="172">
        <v>1</v>
      </c>
    </row>
    <row r="556" spans="1:2" ht="18" customHeight="1" thickBot="1" x14ac:dyDescent="0.3">
      <c r="A556" s="107" t="s">
        <v>584</v>
      </c>
      <c r="B556" s="172">
        <v>1</v>
      </c>
    </row>
    <row r="557" spans="1:2" ht="18" customHeight="1" thickBot="1" x14ac:dyDescent="0.3">
      <c r="A557" s="107" t="s">
        <v>569</v>
      </c>
      <c r="B557" s="172">
        <v>1</v>
      </c>
    </row>
    <row r="558" spans="1:2" ht="18" customHeight="1" thickBot="1" x14ac:dyDescent="0.3">
      <c r="A558" s="107" t="s">
        <v>585</v>
      </c>
      <c r="B558" s="172">
        <v>1</v>
      </c>
    </row>
    <row r="559" spans="1:2" ht="18" customHeight="1" thickBot="1" x14ac:dyDescent="0.3">
      <c r="A559" s="107" t="s">
        <v>588</v>
      </c>
      <c r="B559" s="172">
        <v>1</v>
      </c>
    </row>
    <row r="560" spans="1:2" ht="26.65" customHeight="1" thickBot="1" x14ac:dyDescent="0.3">
      <c r="A560" s="107" t="s">
        <v>570</v>
      </c>
      <c r="B560" s="172">
        <v>1</v>
      </c>
    </row>
    <row r="561" spans="1:2" ht="26.65" customHeight="1" thickBot="1" x14ac:dyDescent="0.3">
      <c r="A561" s="141" t="s">
        <v>47</v>
      </c>
      <c r="B561" s="105">
        <f>SUM(B562:B563)</f>
        <v>1</v>
      </c>
    </row>
    <row r="562" spans="1:2" ht="16.149999999999999" customHeight="1" thickBot="1" x14ac:dyDescent="0.3">
      <c r="A562" s="107" t="s">
        <v>194</v>
      </c>
      <c r="B562" s="172">
        <v>1</v>
      </c>
    </row>
    <row r="563" spans="1:2" ht="30.75" customHeight="1" thickBot="1" x14ac:dyDescent="0.3">
      <c r="A563" s="107" t="s">
        <v>195</v>
      </c>
      <c r="B563" s="172">
        <v>0</v>
      </c>
    </row>
    <row r="564" spans="1:2" ht="15" customHeight="1" thickBot="1" x14ac:dyDescent="0.3">
      <c r="A564" s="104" t="s">
        <v>50</v>
      </c>
      <c r="B564" s="105">
        <f>SUM(B565:B568)</f>
        <v>4</v>
      </c>
    </row>
    <row r="565" spans="1:2" ht="18" customHeight="1" thickBot="1" x14ac:dyDescent="0.3">
      <c r="A565" s="107" t="s">
        <v>196</v>
      </c>
      <c r="B565" s="172">
        <v>1</v>
      </c>
    </row>
    <row r="566" spans="1:2" ht="18" customHeight="1" thickBot="1" x14ac:dyDescent="0.3">
      <c r="A566" s="107" t="s">
        <v>197</v>
      </c>
      <c r="B566" s="172">
        <v>1</v>
      </c>
    </row>
    <row r="567" spans="1:2" ht="18" customHeight="1" thickBot="1" x14ac:dyDescent="0.3">
      <c r="A567" s="107" t="s">
        <v>198</v>
      </c>
      <c r="B567" s="172">
        <v>1</v>
      </c>
    </row>
    <row r="568" spans="1:2" ht="18" customHeight="1" thickBot="1" x14ac:dyDescent="0.3">
      <c r="A568" s="107" t="s">
        <v>199</v>
      </c>
      <c r="B568" s="172">
        <v>1</v>
      </c>
    </row>
    <row r="569" spans="1:2" ht="26.65" customHeight="1" thickBot="1" x14ac:dyDescent="0.3">
      <c r="A569" s="90" t="s">
        <v>200</v>
      </c>
      <c r="B569" s="170">
        <f>SUM(B570,B581)</f>
        <v>38</v>
      </c>
    </row>
    <row r="570" spans="1:2" ht="26.65" customHeight="1" thickBot="1" x14ac:dyDescent="0.3">
      <c r="A570" s="121" t="s">
        <v>587</v>
      </c>
      <c r="B570" s="159">
        <f>SUM(B572,B577)</f>
        <v>7</v>
      </c>
    </row>
    <row r="571" spans="1:2" ht="18" customHeight="1" thickBot="1" x14ac:dyDescent="0.3">
      <c r="A571" s="269" t="s">
        <v>201</v>
      </c>
      <c r="B571" s="270"/>
    </row>
    <row r="572" spans="1:2" ht="26.65" customHeight="1" thickBot="1" x14ac:dyDescent="0.3">
      <c r="A572" s="104" t="s">
        <v>16</v>
      </c>
      <c r="B572" s="105">
        <f>SUM(B573:B576)</f>
        <v>4</v>
      </c>
    </row>
    <row r="573" spans="1:2" ht="26.65" customHeight="1" thickBot="1" x14ac:dyDescent="0.3">
      <c r="A573" s="107" t="s">
        <v>18</v>
      </c>
      <c r="B573" s="172">
        <v>1</v>
      </c>
    </row>
    <row r="574" spans="1:2" ht="26.65" customHeight="1" thickBot="1" x14ac:dyDescent="0.3">
      <c r="A574" s="107" t="s">
        <v>19</v>
      </c>
      <c r="B574" s="172">
        <v>1</v>
      </c>
    </row>
    <row r="575" spans="1:2" ht="26.65" customHeight="1" thickBot="1" x14ac:dyDescent="0.3">
      <c r="A575" s="107" t="s">
        <v>22</v>
      </c>
      <c r="B575" s="172">
        <v>1</v>
      </c>
    </row>
    <row r="576" spans="1:2" ht="26.65" customHeight="1" thickBot="1" x14ac:dyDescent="0.3">
      <c r="A576" s="107" t="s">
        <v>25</v>
      </c>
      <c r="B576" s="172">
        <v>1</v>
      </c>
    </row>
    <row r="577" spans="1:2" ht="26.65" customHeight="1" thickBot="1" x14ac:dyDescent="0.3">
      <c r="A577" s="104" t="s">
        <v>29</v>
      </c>
      <c r="B577" s="105">
        <f>SUM(B578:B580)</f>
        <v>3</v>
      </c>
    </row>
    <row r="578" spans="1:2" ht="26.65" customHeight="1" thickBot="1" x14ac:dyDescent="0.3">
      <c r="A578" s="107" t="s">
        <v>463</v>
      </c>
      <c r="B578" s="172">
        <v>1</v>
      </c>
    </row>
    <row r="579" spans="1:2" ht="14.45" customHeight="1" thickBot="1" x14ac:dyDescent="0.3">
      <c r="A579" s="107" t="s">
        <v>464</v>
      </c>
      <c r="B579" s="172">
        <v>1</v>
      </c>
    </row>
    <row r="580" spans="1:2" ht="26.65" customHeight="1" thickBot="1" x14ac:dyDescent="0.3">
      <c r="A580" s="107" t="s">
        <v>202</v>
      </c>
      <c r="B580" s="172">
        <v>1</v>
      </c>
    </row>
    <row r="581" spans="1:2" ht="19.899999999999999" customHeight="1" thickBot="1" x14ac:dyDescent="0.3">
      <c r="A581" s="121" t="s">
        <v>33</v>
      </c>
      <c r="B581" s="99">
        <f>SUM(B583,B590,B614)</f>
        <v>31</v>
      </c>
    </row>
    <row r="582" spans="1:2" ht="18" customHeight="1" thickBot="1" x14ac:dyDescent="0.3">
      <c r="A582" s="269" t="s">
        <v>203</v>
      </c>
      <c r="B582" s="270"/>
    </row>
    <row r="583" spans="1:2" ht="18" customHeight="1" thickBot="1" x14ac:dyDescent="0.3">
      <c r="A583" s="104" t="s">
        <v>35</v>
      </c>
      <c r="B583" s="105">
        <f>SUM(B584:B589)</f>
        <v>6</v>
      </c>
    </row>
    <row r="584" spans="1:2" ht="18.600000000000001" customHeight="1" thickBot="1" x14ac:dyDescent="0.3">
      <c r="A584" s="107" t="s">
        <v>36</v>
      </c>
      <c r="B584" s="108">
        <v>1</v>
      </c>
    </row>
    <row r="585" spans="1:2" ht="19.899999999999999" customHeight="1" thickBot="1" x14ac:dyDescent="0.3">
      <c r="A585" s="107" t="s">
        <v>37</v>
      </c>
      <c r="B585" s="172">
        <v>1</v>
      </c>
    </row>
    <row r="586" spans="1:2" ht="16.899999999999999" customHeight="1" thickBot="1" x14ac:dyDescent="0.3">
      <c r="A586" s="107" t="s">
        <v>204</v>
      </c>
      <c r="B586" s="172">
        <v>1</v>
      </c>
    </row>
    <row r="587" spans="1:2" ht="16.899999999999999" customHeight="1" thickBot="1" x14ac:dyDescent="0.3">
      <c r="A587" s="107" t="s">
        <v>609</v>
      </c>
      <c r="B587" s="172">
        <v>1</v>
      </c>
    </row>
    <row r="588" spans="1:2" ht="16.149999999999999" customHeight="1" thickBot="1" x14ac:dyDescent="0.3">
      <c r="A588" s="107" t="s">
        <v>205</v>
      </c>
      <c r="B588" s="172">
        <v>1</v>
      </c>
    </row>
    <row r="589" spans="1:2" ht="18.75" customHeight="1" thickBot="1" x14ac:dyDescent="0.3">
      <c r="A589" s="107" t="s">
        <v>610</v>
      </c>
      <c r="B589" s="172">
        <v>1</v>
      </c>
    </row>
    <row r="590" spans="1:2" ht="30.75" customHeight="1" thickBot="1" x14ac:dyDescent="0.3">
      <c r="A590" s="104" t="s">
        <v>39</v>
      </c>
      <c r="B590" s="105">
        <f>SUM(B591,B602,B611)</f>
        <v>17</v>
      </c>
    </row>
    <row r="591" spans="1:2" ht="26.65" customHeight="1" thickBot="1" x14ac:dyDescent="0.3">
      <c r="A591" s="141" t="s">
        <v>40</v>
      </c>
      <c r="B591" s="128">
        <f>SUM(B592:B594,B596:B601)</f>
        <v>9</v>
      </c>
    </row>
    <row r="592" spans="1:2" ht="18.600000000000001" customHeight="1" thickBot="1" x14ac:dyDescent="0.3">
      <c r="A592" s="107" t="s">
        <v>41</v>
      </c>
      <c r="B592" s="172">
        <v>1</v>
      </c>
    </row>
    <row r="593" spans="1:2" ht="18.600000000000001" customHeight="1" thickBot="1" x14ac:dyDescent="0.3">
      <c r="A593" s="107" t="s">
        <v>42</v>
      </c>
      <c r="B593" s="172">
        <v>1</v>
      </c>
    </row>
    <row r="594" spans="1:2" ht="18" customHeight="1" thickBot="1" x14ac:dyDescent="0.3">
      <c r="A594" s="107" t="s">
        <v>43</v>
      </c>
      <c r="B594" s="172">
        <v>1</v>
      </c>
    </row>
    <row r="595" spans="1:2" ht="18" customHeight="1" thickBot="1" x14ac:dyDescent="0.3">
      <c r="A595" s="267" t="s">
        <v>44</v>
      </c>
      <c r="B595" s="268"/>
    </row>
    <row r="596" spans="1:2" ht="26.65" customHeight="1" thickBot="1" x14ac:dyDescent="0.3">
      <c r="A596" s="171" t="s">
        <v>567</v>
      </c>
      <c r="B596" s="172">
        <v>1</v>
      </c>
    </row>
    <row r="597" spans="1:2" ht="20.45" customHeight="1" thickBot="1" x14ac:dyDescent="0.3">
      <c r="A597" s="171" t="s">
        <v>584</v>
      </c>
      <c r="B597" s="172">
        <v>1</v>
      </c>
    </row>
    <row r="598" spans="1:2" ht="26.65" customHeight="1" thickBot="1" x14ac:dyDescent="0.3">
      <c r="A598" s="171" t="s">
        <v>569</v>
      </c>
      <c r="B598" s="172">
        <v>1</v>
      </c>
    </row>
    <row r="599" spans="1:2" ht="19.899999999999999" customHeight="1" thickBot="1" x14ac:dyDescent="0.3">
      <c r="A599" s="171" t="s">
        <v>585</v>
      </c>
      <c r="B599" s="172">
        <v>1</v>
      </c>
    </row>
    <row r="600" spans="1:2" ht="26.65" customHeight="1" thickBot="1" x14ac:dyDescent="0.3">
      <c r="A600" s="171" t="s">
        <v>588</v>
      </c>
      <c r="B600" s="172">
        <v>1</v>
      </c>
    </row>
    <row r="601" spans="1:2" ht="18" customHeight="1" thickBot="1" x14ac:dyDescent="0.3">
      <c r="A601" s="107" t="s">
        <v>570</v>
      </c>
      <c r="B601" s="172">
        <v>1</v>
      </c>
    </row>
    <row r="602" spans="1:2" ht="18" customHeight="1" thickBot="1" x14ac:dyDescent="0.3">
      <c r="A602" s="141" t="s">
        <v>45</v>
      </c>
      <c r="B602" s="105">
        <f>SUM(B603,B605:B610)</f>
        <v>7</v>
      </c>
    </row>
    <row r="603" spans="1:2" ht="18" customHeight="1" thickBot="1" x14ac:dyDescent="0.3">
      <c r="A603" s="107" t="s">
        <v>465</v>
      </c>
      <c r="B603" s="172">
        <v>1</v>
      </c>
    </row>
    <row r="604" spans="1:2" ht="26.65" customHeight="1" thickBot="1" x14ac:dyDescent="0.3">
      <c r="A604" s="267" t="s">
        <v>46</v>
      </c>
      <c r="B604" s="268"/>
    </row>
    <row r="605" spans="1:2" ht="26.65" customHeight="1" thickBot="1" x14ac:dyDescent="0.3">
      <c r="A605" s="107" t="s">
        <v>567</v>
      </c>
      <c r="B605" s="172">
        <v>1</v>
      </c>
    </row>
    <row r="606" spans="1:2" ht="15" customHeight="1" thickBot="1" x14ac:dyDescent="0.3">
      <c r="A606" s="107" t="s">
        <v>584</v>
      </c>
      <c r="B606" s="172">
        <v>1</v>
      </c>
    </row>
    <row r="607" spans="1:2" ht="18" customHeight="1" thickBot="1" x14ac:dyDescent="0.3">
      <c r="A607" s="107" t="s">
        <v>569</v>
      </c>
      <c r="B607" s="172">
        <v>1</v>
      </c>
    </row>
    <row r="608" spans="1:2" ht="18" customHeight="1" thickBot="1" x14ac:dyDescent="0.3">
      <c r="A608" s="107" t="s">
        <v>585</v>
      </c>
      <c r="B608" s="172">
        <v>1</v>
      </c>
    </row>
    <row r="609" spans="1:2" ht="18" customHeight="1" thickBot="1" x14ac:dyDescent="0.3">
      <c r="A609" s="107" t="s">
        <v>588</v>
      </c>
      <c r="B609" s="172">
        <v>1</v>
      </c>
    </row>
    <row r="610" spans="1:2" ht="18" customHeight="1" thickBot="1" x14ac:dyDescent="0.3">
      <c r="A610" s="107" t="s">
        <v>570</v>
      </c>
      <c r="B610" s="172">
        <v>1</v>
      </c>
    </row>
    <row r="611" spans="1:2" ht="26.65" customHeight="1" thickBot="1" x14ac:dyDescent="0.3">
      <c r="A611" s="141" t="s">
        <v>47</v>
      </c>
      <c r="B611" s="105">
        <f>SUM(B612:B613)</f>
        <v>1</v>
      </c>
    </row>
    <row r="612" spans="1:2" ht="26.65" customHeight="1" thickBot="1" x14ac:dyDescent="0.3">
      <c r="A612" s="107" t="s">
        <v>48</v>
      </c>
      <c r="B612" s="172">
        <v>1</v>
      </c>
    </row>
    <row r="613" spans="1:2" ht="16.899999999999999" customHeight="1" thickBot="1" x14ac:dyDescent="0.3">
      <c r="A613" s="107" t="s">
        <v>49</v>
      </c>
      <c r="B613" s="172">
        <v>0</v>
      </c>
    </row>
    <row r="614" spans="1:2" ht="26.65" customHeight="1" thickBot="1" x14ac:dyDescent="0.3">
      <c r="A614" s="104" t="s">
        <v>50</v>
      </c>
      <c r="B614" s="105">
        <f>SUM(B615:B622)</f>
        <v>8</v>
      </c>
    </row>
    <row r="615" spans="1:2" ht="18" customHeight="1" thickBot="1" x14ac:dyDescent="0.3">
      <c r="A615" s="107" t="s">
        <v>206</v>
      </c>
      <c r="B615" s="172">
        <v>1</v>
      </c>
    </row>
    <row r="616" spans="1:2" ht="18" customHeight="1" thickBot="1" x14ac:dyDescent="0.3">
      <c r="A616" s="107" t="s">
        <v>207</v>
      </c>
      <c r="B616" s="172">
        <v>1</v>
      </c>
    </row>
    <row r="617" spans="1:2" ht="18" customHeight="1" thickBot="1" x14ac:dyDescent="0.3">
      <c r="A617" s="107" t="s">
        <v>208</v>
      </c>
      <c r="B617" s="172">
        <v>1</v>
      </c>
    </row>
    <row r="618" spans="1:2" ht="18" customHeight="1" thickBot="1" x14ac:dyDescent="0.3">
      <c r="A618" s="107" t="s">
        <v>209</v>
      </c>
      <c r="B618" s="172">
        <v>1</v>
      </c>
    </row>
    <row r="619" spans="1:2" ht="18" customHeight="1" thickBot="1" x14ac:dyDescent="0.3">
      <c r="A619" s="107" t="s">
        <v>210</v>
      </c>
      <c r="B619" s="172">
        <v>1</v>
      </c>
    </row>
    <row r="620" spans="1:2" ht="26.65" customHeight="1" thickBot="1" x14ac:dyDescent="0.3">
      <c r="A620" s="107" t="s">
        <v>211</v>
      </c>
      <c r="B620" s="172">
        <v>1</v>
      </c>
    </row>
    <row r="621" spans="1:2" ht="26.65" customHeight="1" thickBot="1" x14ac:dyDescent="0.3">
      <c r="A621" s="107" t="s">
        <v>212</v>
      </c>
      <c r="B621" s="172">
        <v>1</v>
      </c>
    </row>
    <row r="622" spans="1:2" ht="18" customHeight="1" thickBot="1" x14ac:dyDescent="0.3">
      <c r="A622" s="107" t="s">
        <v>213</v>
      </c>
      <c r="B622" s="172">
        <v>1</v>
      </c>
    </row>
    <row r="623" spans="1:2" ht="18" customHeight="1" thickBot="1" x14ac:dyDescent="0.3">
      <c r="A623" s="90" t="s">
        <v>214</v>
      </c>
      <c r="B623" s="91">
        <f>SUM(B624,B633)</f>
        <v>29</v>
      </c>
    </row>
    <row r="624" spans="1:2" ht="26.65" customHeight="1" thickBot="1" x14ac:dyDescent="0.3">
      <c r="A624" s="121" t="s">
        <v>587</v>
      </c>
      <c r="B624" s="99">
        <f>SUM(B626,B630)</f>
        <v>5</v>
      </c>
    </row>
    <row r="625" spans="1:2" ht="26.65" customHeight="1" thickBot="1" x14ac:dyDescent="0.3">
      <c r="A625" s="269" t="s">
        <v>56</v>
      </c>
      <c r="B625" s="270"/>
    </row>
    <row r="626" spans="1:2" ht="26.65" customHeight="1" thickBot="1" x14ac:dyDescent="0.3">
      <c r="A626" s="104" t="s">
        <v>16</v>
      </c>
      <c r="B626" s="105">
        <f>SUM(B627:B629)</f>
        <v>3</v>
      </c>
    </row>
    <row r="627" spans="1:2" ht="26.65" customHeight="1" thickBot="1" x14ac:dyDescent="0.3">
      <c r="A627" s="107" t="s">
        <v>18</v>
      </c>
      <c r="B627" s="172">
        <v>1</v>
      </c>
    </row>
    <row r="628" spans="1:2" ht="26.65" customHeight="1" thickBot="1" x14ac:dyDescent="0.3">
      <c r="A628" s="107" t="s">
        <v>19</v>
      </c>
      <c r="B628" s="172">
        <v>1</v>
      </c>
    </row>
    <row r="629" spans="1:2" ht="26.65" customHeight="1" thickBot="1" x14ac:dyDescent="0.3">
      <c r="A629" s="107" t="s">
        <v>22</v>
      </c>
      <c r="B629" s="172">
        <v>1</v>
      </c>
    </row>
    <row r="630" spans="1:2" ht="26.65" customHeight="1" thickBot="1" x14ac:dyDescent="0.3">
      <c r="A630" s="104" t="s">
        <v>29</v>
      </c>
      <c r="B630" s="105">
        <f>SUM(B631:B632)</f>
        <v>2</v>
      </c>
    </row>
    <row r="631" spans="1:2" ht="26.65" customHeight="1" thickBot="1" x14ac:dyDescent="0.3">
      <c r="A631" s="107" t="s">
        <v>463</v>
      </c>
      <c r="B631" s="172">
        <v>1</v>
      </c>
    </row>
    <row r="632" spans="1:2" ht="26.65" customHeight="1" thickBot="1" x14ac:dyDescent="0.3">
      <c r="A632" s="107" t="s">
        <v>464</v>
      </c>
      <c r="B632" s="172">
        <v>1</v>
      </c>
    </row>
    <row r="633" spans="1:2" ht="26.65" customHeight="1" thickBot="1" x14ac:dyDescent="0.3">
      <c r="A633" s="121" t="s">
        <v>33</v>
      </c>
      <c r="B633" s="99">
        <f>SUM(B635,B640,B664)</f>
        <v>24</v>
      </c>
    </row>
    <row r="634" spans="1:2" ht="15" customHeight="1" thickBot="1" x14ac:dyDescent="0.3">
      <c r="A634" s="269" t="s">
        <v>34</v>
      </c>
      <c r="B634" s="270"/>
    </row>
    <row r="635" spans="1:2" ht="24.6" customHeight="1" thickBot="1" x14ac:dyDescent="0.3">
      <c r="A635" s="104" t="s">
        <v>35</v>
      </c>
      <c r="B635" s="105">
        <f>SUM(B636:B639)</f>
        <v>4</v>
      </c>
    </row>
    <row r="636" spans="1:2" ht="16.899999999999999" customHeight="1" thickBot="1" x14ac:dyDescent="0.3">
      <c r="A636" s="107" t="s">
        <v>36</v>
      </c>
      <c r="B636" s="172">
        <v>1</v>
      </c>
    </row>
    <row r="637" spans="1:2" ht="18.600000000000001" customHeight="1" thickBot="1" x14ac:dyDescent="0.3">
      <c r="A637" s="107" t="s">
        <v>37</v>
      </c>
      <c r="B637" s="172">
        <v>1</v>
      </c>
    </row>
    <row r="638" spans="1:2" ht="15.6" customHeight="1" thickBot="1" x14ac:dyDescent="0.3">
      <c r="A638" s="107" t="s">
        <v>215</v>
      </c>
      <c r="B638" s="172">
        <v>1</v>
      </c>
    </row>
    <row r="639" spans="1:2" ht="16.899999999999999" customHeight="1" thickBot="1" x14ac:dyDescent="0.3">
      <c r="A639" s="107" t="s">
        <v>611</v>
      </c>
      <c r="B639" s="172">
        <v>1</v>
      </c>
    </row>
    <row r="640" spans="1:2" ht="17.45" customHeight="1" thickBot="1" x14ac:dyDescent="0.3">
      <c r="A640" s="104" t="s">
        <v>39</v>
      </c>
      <c r="B640" s="105">
        <f>SUM(B641,B652,B661)</f>
        <v>16</v>
      </c>
    </row>
    <row r="641" spans="1:2" ht="16.899999999999999" customHeight="1" thickBot="1" x14ac:dyDescent="0.3">
      <c r="A641" s="141" t="s">
        <v>40</v>
      </c>
      <c r="B641" s="128">
        <f>SUM(B642:B644,B646:B651)</f>
        <v>9</v>
      </c>
    </row>
    <row r="642" spans="1:2" ht="16.899999999999999" customHeight="1" thickBot="1" x14ac:dyDescent="0.3">
      <c r="A642" s="107" t="s">
        <v>41</v>
      </c>
      <c r="B642" s="172">
        <v>1</v>
      </c>
    </row>
    <row r="643" spans="1:2" ht="18" customHeight="1" thickBot="1" x14ac:dyDescent="0.3">
      <c r="A643" s="107" t="s">
        <v>42</v>
      </c>
      <c r="B643" s="172">
        <v>1</v>
      </c>
    </row>
    <row r="644" spans="1:2" ht="29.25" customHeight="1" thickBot="1" x14ac:dyDescent="0.3">
      <c r="A644" s="107" t="s">
        <v>43</v>
      </c>
      <c r="B644" s="172">
        <v>1</v>
      </c>
    </row>
    <row r="645" spans="1:2" ht="18" customHeight="1" thickBot="1" x14ac:dyDescent="0.3">
      <c r="A645" s="267" t="s">
        <v>44</v>
      </c>
      <c r="B645" s="268"/>
    </row>
    <row r="646" spans="1:2" ht="18" customHeight="1" thickBot="1" x14ac:dyDescent="0.3">
      <c r="A646" s="171" t="s">
        <v>567</v>
      </c>
      <c r="B646" s="172">
        <v>1</v>
      </c>
    </row>
    <row r="647" spans="1:2" ht="19.899999999999999" customHeight="1" thickBot="1" x14ac:dyDescent="0.3">
      <c r="A647" s="171" t="s">
        <v>584</v>
      </c>
      <c r="B647" s="172">
        <v>1</v>
      </c>
    </row>
    <row r="648" spans="1:2" ht="17.45" customHeight="1" thickBot="1" x14ac:dyDescent="0.3">
      <c r="A648" s="171" t="s">
        <v>569</v>
      </c>
      <c r="B648" s="172">
        <v>1</v>
      </c>
    </row>
    <row r="649" spans="1:2" ht="26.65" customHeight="1" thickBot="1" x14ac:dyDescent="0.3">
      <c r="A649" s="171" t="s">
        <v>585</v>
      </c>
      <c r="B649" s="172">
        <v>1</v>
      </c>
    </row>
    <row r="650" spans="1:2" ht="17.45" customHeight="1" thickBot="1" x14ac:dyDescent="0.3">
      <c r="A650" s="171" t="s">
        <v>588</v>
      </c>
      <c r="B650" s="172">
        <v>1</v>
      </c>
    </row>
    <row r="651" spans="1:2" ht="26.65" customHeight="1" thickBot="1" x14ac:dyDescent="0.3">
      <c r="A651" s="107" t="s">
        <v>570</v>
      </c>
      <c r="B651" s="172">
        <v>1</v>
      </c>
    </row>
    <row r="652" spans="1:2" ht="18" customHeight="1" thickBot="1" x14ac:dyDescent="0.3">
      <c r="A652" s="141" t="s">
        <v>45</v>
      </c>
      <c r="B652" s="105">
        <f>SUM(B653,B655:B660)</f>
        <v>7</v>
      </c>
    </row>
    <row r="653" spans="1:2" ht="18" customHeight="1" thickBot="1" x14ac:dyDescent="0.3">
      <c r="A653" s="107" t="s">
        <v>465</v>
      </c>
      <c r="B653" s="172">
        <v>1</v>
      </c>
    </row>
    <row r="654" spans="1:2" ht="16.899999999999999" customHeight="1" thickBot="1" x14ac:dyDescent="0.3">
      <c r="A654" s="267" t="s">
        <v>46</v>
      </c>
      <c r="B654" s="268"/>
    </row>
    <row r="655" spans="1:2" ht="26.65" customHeight="1" thickBot="1" x14ac:dyDescent="0.3">
      <c r="A655" s="107" t="s">
        <v>567</v>
      </c>
      <c r="B655" s="172">
        <v>1</v>
      </c>
    </row>
    <row r="656" spans="1:2" ht="26.65" customHeight="1" thickBot="1" x14ac:dyDescent="0.3">
      <c r="A656" s="107" t="s">
        <v>584</v>
      </c>
      <c r="B656" s="172">
        <v>1</v>
      </c>
    </row>
    <row r="657" spans="1:2" ht="16.149999999999999" customHeight="1" thickBot="1" x14ac:dyDescent="0.3">
      <c r="A657" s="107" t="s">
        <v>569</v>
      </c>
      <c r="B657" s="172">
        <v>1</v>
      </c>
    </row>
    <row r="658" spans="1:2" ht="18" customHeight="1" thickBot="1" x14ac:dyDescent="0.3">
      <c r="A658" s="107" t="s">
        <v>585</v>
      </c>
      <c r="B658" s="172">
        <v>1</v>
      </c>
    </row>
    <row r="659" spans="1:2" ht="18" customHeight="1" thickBot="1" x14ac:dyDescent="0.3">
      <c r="A659" s="107" t="s">
        <v>588</v>
      </c>
      <c r="B659" s="172">
        <v>1</v>
      </c>
    </row>
    <row r="660" spans="1:2" ht="18" customHeight="1" thickBot="1" x14ac:dyDescent="0.3">
      <c r="A660" s="107" t="s">
        <v>570</v>
      </c>
      <c r="B660" s="172">
        <v>1</v>
      </c>
    </row>
    <row r="661" spans="1:2" ht="18" customHeight="1" thickBot="1" x14ac:dyDescent="0.3">
      <c r="A661" s="141" t="s">
        <v>47</v>
      </c>
      <c r="B661" s="105">
        <f>SUM(B662:B663)</f>
        <v>0</v>
      </c>
    </row>
    <row r="662" spans="1:2" ht="26.65" customHeight="1" thickBot="1" x14ac:dyDescent="0.3">
      <c r="A662" s="107" t="s">
        <v>216</v>
      </c>
      <c r="B662" s="172">
        <v>0</v>
      </c>
    </row>
    <row r="663" spans="1:2" ht="26.65" customHeight="1" thickBot="1" x14ac:dyDescent="0.3">
      <c r="A663" s="107" t="s">
        <v>217</v>
      </c>
      <c r="B663" s="172">
        <v>0</v>
      </c>
    </row>
    <row r="664" spans="1:2" ht="18" customHeight="1" thickBot="1" x14ac:dyDescent="0.3">
      <c r="A664" s="104" t="s">
        <v>50</v>
      </c>
      <c r="B664" s="105">
        <f>SUM(B665:B668)</f>
        <v>4</v>
      </c>
    </row>
    <row r="665" spans="1:2" ht="26.65" customHeight="1" thickBot="1" x14ac:dyDescent="0.3">
      <c r="A665" s="107" t="s">
        <v>218</v>
      </c>
      <c r="B665" s="172">
        <v>1</v>
      </c>
    </row>
    <row r="666" spans="1:2" ht="16.899999999999999" customHeight="1" thickBot="1" x14ac:dyDescent="0.3">
      <c r="A666" s="107" t="s">
        <v>219</v>
      </c>
      <c r="B666" s="172">
        <v>1</v>
      </c>
    </row>
    <row r="667" spans="1:2" ht="18" customHeight="1" thickBot="1" x14ac:dyDescent="0.3">
      <c r="A667" s="107" t="s">
        <v>220</v>
      </c>
      <c r="B667" s="172">
        <v>1</v>
      </c>
    </row>
    <row r="668" spans="1:2" ht="18" customHeight="1" thickBot="1" x14ac:dyDescent="0.3">
      <c r="A668" s="107" t="s">
        <v>221</v>
      </c>
      <c r="B668" s="172">
        <v>1</v>
      </c>
    </row>
    <row r="669" spans="1:2" ht="18" customHeight="1" thickBot="1" x14ac:dyDescent="0.3">
      <c r="A669" s="90" t="s">
        <v>222</v>
      </c>
      <c r="B669" s="91">
        <f>SUM(B670,B675)</f>
        <v>18</v>
      </c>
    </row>
    <row r="670" spans="1:2" ht="18" customHeight="1" thickBot="1" x14ac:dyDescent="0.3">
      <c r="A670" s="121" t="s">
        <v>587</v>
      </c>
      <c r="B670" s="99">
        <f>B672</f>
        <v>2</v>
      </c>
    </row>
    <row r="671" spans="1:2" ht="26.65" customHeight="1" thickBot="1" x14ac:dyDescent="0.3">
      <c r="A671" s="269" t="s">
        <v>223</v>
      </c>
      <c r="B671" s="270"/>
    </row>
    <row r="672" spans="1:2" ht="26.65" customHeight="1" thickBot="1" x14ac:dyDescent="0.3">
      <c r="A672" s="104" t="s">
        <v>16</v>
      </c>
      <c r="B672" s="105">
        <f>SUM(B673:B674)</f>
        <v>2</v>
      </c>
    </row>
    <row r="673" spans="1:2" ht="18" customHeight="1" thickBot="1" x14ac:dyDescent="0.3">
      <c r="A673" s="107" t="s">
        <v>18</v>
      </c>
      <c r="B673" s="172">
        <v>1</v>
      </c>
    </row>
    <row r="674" spans="1:2" ht="16.149999999999999" customHeight="1" thickBot="1" x14ac:dyDescent="0.3">
      <c r="A674" s="107" t="s">
        <v>19</v>
      </c>
      <c r="B674" s="172">
        <v>1</v>
      </c>
    </row>
    <row r="675" spans="1:2" ht="26.65" customHeight="1" thickBot="1" x14ac:dyDescent="0.3">
      <c r="A675" s="121" t="s">
        <v>33</v>
      </c>
      <c r="B675" s="122">
        <f>SUM(B677,B682,B696)</f>
        <v>16</v>
      </c>
    </row>
    <row r="676" spans="1:2" ht="26.65" customHeight="1" thickBot="1" x14ac:dyDescent="0.3">
      <c r="A676" s="269" t="s">
        <v>224</v>
      </c>
      <c r="B676" s="270"/>
    </row>
    <row r="677" spans="1:2" ht="16.899999999999999" customHeight="1" thickBot="1" x14ac:dyDescent="0.3">
      <c r="A677" s="104" t="s">
        <v>35</v>
      </c>
      <c r="B677" s="128">
        <f>SUM(B678:B681)</f>
        <v>4</v>
      </c>
    </row>
    <row r="678" spans="1:2" ht="24" customHeight="1" thickBot="1" x14ac:dyDescent="0.3">
      <c r="A678" s="107" t="s">
        <v>36</v>
      </c>
      <c r="B678" s="172">
        <v>1</v>
      </c>
    </row>
    <row r="679" spans="1:2" ht="30" customHeight="1" thickBot="1" x14ac:dyDescent="0.3">
      <c r="A679" s="107" t="s">
        <v>37</v>
      </c>
      <c r="B679" s="172">
        <v>1</v>
      </c>
    </row>
    <row r="680" spans="1:2" ht="23.45" customHeight="1" thickBot="1" x14ac:dyDescent="0.3">
      <c r="A680" s="107" t="s">
        <v>225</v>
      </c>
      <c r="B680" s="172">
        <v>1</v>
      </c>
    </row>
    <row r="681" spans="1:2" ht="34.9" customHeight="1" thickBot="1" x14ac:dyDescent="0.3">
      <c r="A681" s="107" t="s">
        <v>612</v>
      </c>
      <c r="B681" s="172">
        <v>1</v>
      </c>
    </row>
    <row r="682" spans="1:2" ht="26.65" customHeight="1" thickBot="1" x14ac:dyDescent="0.3">
      <c r="A682" s="104" t="s">
        <v>39</v>
      </c>
      <c r="B682" s="105">
        <f>SUM(B683,B693)</f>
        <v>8</v>
      </c>
    </row>
    <row r="683" spans="1:2" ht="18.600000000000001" customHeight="1" thickBot="1" x14ac:dyDescent="0.3">
      <c r="A683" s="141" t="s">
        <v>40</v>
      </c>
      <c r="B683" s="128">
        <f>SUM(B684:B685,B687:B692)</f>
        <v>8</v>
      </c>
    </row>
    <row r="684" spans="1:2" ht="34.9" customHeight="1" thickBot="1" x14ac:dyDescent="0.3">
      <c r="A684" s="107" t="s">
        <v>41</v>
      </c>
      <c r="B684" s="172">
        <v>1</v>
      </c>
    </row>
    <row r="685" spans="1:2" ht="26.25" thickBot="1" x14ac:dyDescent="0.3">
      <c r="A685" s="107" t="s">
        <v>43</v>
      </c>
      <c r="B685" s="172">
        <v>1</v>
      </c>
    </row>
    <row r="686" spans="1:2" ht="16.899999999999999" customHeight="1" thickBot="1" x14ac:dyDescent="0.3">
      <c r="A686" s="267" t="s">
        <v>44</v>
      </c>
      <c r="B686" s="268"/>
    </row>
    <row r="687" spans="1:2" ht="15.75" thickBot="1" x14ac:dyDescent="0.3">
      <c r="A687" s="171" t="s">
        <v>567</v>
      </c>
      <c r="B687" s="172">
        <v>1</v>
      </c>
    </row>
    <row r="688" spans="1:2" ht="15.75" thickBot="1" x14ac:dyDescent="0.3">
      <c r="A688" s="171" t="s">
        <v>584</v>
      </c>
      <c r="B688" s="172">
        <v>1</v>
      </c>
    </row>
    <row r="689" spans="1:2" ht="15.75" thickBot="1" x14ac:dyDescent="0.3">
      <c r="A689" s="171" t="s">
        <v>569</v>
      </c>
      <c r="B689" s="172">
        <v>1</v>
      </c>
    </row>
    <row r="690" spans="1:2" ht="26.25" thickBot="1" x14ac:dyDescent="0.3">
      <c r="A690" s="171" t="s">
        <v>585</v>
      </c>
      <c r="B690" s="172">
        <v>1</v>
      </c>
    </row>
    <row r="691" spans="1:2" ht="26.25" thickBot="1" x14ac:dyDescent="0.3">
      <c r="A691" s="171" t="s">
        <v>588</v>
      </c>
      <c r="B691" s="172">
        <v>1</v>
      </c>
    </row>
    <row r="692" spans="1:2" ht="15.75" thickBot="1" x14ac:dyDescent="0.3">
      <c r="A692" s="171" t="s">
        <v>571</v>
      </c>
      <c r="B692" s="172">
        <v>1</v>
      </c>
    </row>
    <row r="693" spans="1:2" ht="19.899999999999999" customHeight="1" thickBot="1" x14ac:dyDescent="0.3">
      <c r="A693" s="141" t="s">
        <v>226</v>
      </c>
      <c r="B693" s="105">
        <f>SUM(B694:B695)</f>
        <v>0</v>
      </c>
    </row>
    <row r="694" spans="1:2" ht="26.65" customHeight="1" thickBot="1" x14ac:dyDescent="0.3">
      <c r="A694" s="107" t="s">
        <v>227</v>
      </c>
      <c r="B694" s="172">
        <v>0</v>
      </c>
    </row>
    <row r="695" spans="1:2" ht="20.45" customHeight="1" thickBot="1" x14ac:dyDescent="0.3">
      <c r="A695" s="107" t="s">
        <v>228</v>
      </c>
      <c r="B695" s="172">
        <v>0</v>
      </c>
    </row>
    <row r="696" spans="1:2" ht="18.600000000000001" customHeight="1" thickBot="1" x14ac:dyDescent="0.3">
      <c r="A696" s="104" t="s">
        <v>229</v>
      </c>
      <c r="B696" s="175">
        <f>SUM(B697:B700)</f>
        <v>4</v>
      </c>
    </row>
    <row r="697" spans="1:2" ht="26.25" thickBot="1" x14ac:dyDescent="0.3">
      <c r="A697" s="107" t="s">
        <v>230</v>
      </c>
      <c r="B697" s="172">
        <v>1</v>
      </c>
    </row>
    <row r="698" spans="1:2" ht="26.25" thickBot="1" x14ac:dyDescent="0.3">
      <c r="A698" s="107" t="s">
        <v>231</v>
      </c>
      <c r="B698" s="172">
        <v>1</v>
      </c>
    </row>
    <row r="699" spans="1:2" ht="26.25" thickBot="1" x14ac:dyDescent="0.3">
      <c r="A699" s="107" t="s">
        <v>232</v>
      </c>
      <c r="B699" s="172">
        <v>1</v>
      </c>
    </row>
    <row r="700" spans="1:2" ht="26.25" thickBot="1" x14ac:dyDescent="0.3">
      <c r="A700" s="107" t="s">
        <v>233</v>
      </c>
      <c r="B700" s="172">
        <v>1</v>
      </c>
    </row>
    <row r="701" spans="1:2" ht="18" customHeight="1" thickBot="1" x14ac:dyDescent="0.3">
      <c r="A701" s="176" t="s">
        <v>12</v>
      </c>
      <c r="B701" s="177">
        <f>SUM(B702,B717,B722)</f>
        <v>19</v>
      </c>
    </row>
    <row r="702" spans="1:2" ht="18" customHeight="1" thickBot="1" x14ac:dyDescent="0.3">
      <c r="A702" s="178" t="s">
        <v>234</v>
      </c>
      <c r="B702" s="179">
        <f>SUM(B704,B710)</f>
        <v>10</v>
      </c>
    </row>
    <row r="703" spans="1:2" ht="18" customHeight="1" thickBot="1" x14ac:dyDescent="0.3">
      <c r="A703" s="180" t="s">
        <v>235</v>
      </c>
      <c r="B703" s="181"/>
    </row>
    <row r="704" spans="1:2" ht="43.15" customHeight="1" thickBot="1" x14ac:dyDescent="0.3">
      <c r="A704" s="182" t="s">
        <v>589</v>
      </c>
      <c r="B704" s="179">
        <f>SUM(B705:B709)</f>
        <v>5</v>
      </c>
    </row>
    <row r="705" spans="1:2" ht="26.25" thickBot="1" x14ac:dyDescent="0.3">
      <c r="A705" s="183" t="s">
        <v>236</v>
      </c>
      <c r="B705" s="172">
        <v>1</v>
      </c>
    </row>
    <row r="706" spans="1:2" ht="26.25" thickBot="1" x14ac:dyDescent="0.3">
      <c r="A706" s="183" t="s">
        <v>237</v>
      </c>
      <c r="B706" s="172">
        <v>1</v>
      </c>
    </row>
    <row r="707" spans="1:2" ht="26.25" thickBot="1" x14ac:dyDescent="0.3">
      <c r="A707" s="183" t="s">
        <v>238</v>
      </c>
      <c r="B707" s="172">
        <v>1</v>
      </c>
    </row>
    <row r="708" spans="1:2" ht="26.25" thickBot="1" x14ac:dyDescent="0.3">
      <c r="A708" s="183" t="s">
        <v>239</v>
      </c>
      <c r="B708" s="172">
        <v>1</v>
      </c>
    </row>
    <row r="709" spans="1:2" ht="26.25" thickBot="1" x14ac:dyDescent="0.3">
      <c r="A709" s="183" t="s">
        <v>240</v>
      </c>
      <c r="B709" s="172">
        <v>1</v>
      </c>
    </row>
    <row r="710" spans="1:2" ht="26.65" customHeight="1" thickBot="1" x14ac:dyDescent="0.3">
      <c r="A710" s="182" t="s">
        <v>241</v>
      </c>
      <c r="B710" s="184">
        <f>SUM(B712:B716)</f>
        <v>5</v>
      </c>
    </row>
    <row r="711" spans="1:2" ht="15.75" thickBot="1" x14ac:dyDescent="0.3">
      <c r="A711" s="285" t="s">
        <v>242</v>
      </c>
      <c r="B711" s="286"/>
    </row>
    <row r="712" spans="1:2" ht="15.75" thickBot="1" x14ac:dyDescent="0.3">
      <c r="A712" s="186" t="s">
        <v>572</v>
      </c>
      <c r="B712" s="172">
        <v>1</v>
      </c>
    </row>
    <row r="713" spans="1:2" ht="15.75" thickBot="1" x14ac:dyDescent="0.3">
      <c r="A713" s="186" t="s">
        <v>573</v>
      </c>
      <c r="B713" s="172">
        <v>1</v>
      </c>
    </row>
    <row r="714" spans="1:2" ht="15.75" thickBot="1" x14ac:dyDescent="0.3">
      <c r="A714" s="186" t="s">
        <v>574</v>
      </c>
      <c r="B714" s="172">
        <v>1</v>
      </c>
    </row>
    <row r="715" spans="1:2" ht="15.75" thickBot="1" x14ac:dyDescent="0.3">
      <c r="A715" s="186" t="s">
        <v>575</v>
      </c>
      <c r="B715" s="172">
        <v>1</v>
      </c>
    </row>
    <row r="716" spans="1:2" ht="15.75" thickBot="1" x14ac:dyDescent="0.3">
      <c r="A716" s="186" t="s">
        <v>576</v>
      </c>
      <c r="B716" s="172">
        <v>1</v>
      </c>
    </row>
    <row r="717" spans="1:2" ht="16.5" thickBot="1" x14ac:dyDescent="0.3">
      <c r="A717" s="178" t="s">
        <v>243</v>
      </c>
      <c r="B717" s="184">
        <f>SUM(B719:B721)</f>
        <v>3</v>
      </c>
    </row>
    <row r="718" spans="1:2" ht="15.75" thickBot="1" x14ac:dyDescent="0.3">
      <c r="A718" s="180" t="s">
        <v>445</v>
      </c>
      <c r="B718" s="219"/>
    </row>
    <row r="719" spans="1:2" ht="15.75" thickBot="1" x14ac:dyDescent="0.3">
      <c r="A719" s="185" t="s">
        <v>244</v>
      </c>
      <c r="B719" s="172">
        <v>1</v>
      </c>
    </row>
    <row r="720" spans="1:2" ht="15.75" thickBot="1" x14ac:dyDescent="0.3">
      <c r="A720" s="185" t="s">
        <v>245</v>
      </c>
      <c r="B720" s="172">
        <v>1</v>
      </c>
    </row>
    <row r="721" spans="1:2" ht="15.75" thickBot="1" x14ac:dyDescent="0.3">
      <c r="A721" s="185" t="s">
        <v>246</v>
      </c>
      <c r="B721" s="172">
        <v>1</v>
      </c>
    </row>
    <row r="722" spans="1:2" ht="16.5" thickBot="1" x14ac:dyDescent="0.3">
      <c r="A722" s="178" t="s">
        <v>444</v>
      </c>
      <c r="B722" s="184">
        <f>SUM(B725:B726,B728:B731)</f>
        <v>6</v>
      </c>
    </row>
    <row r="723" spans="1:2" ht="15.75" thickBot="1" x14ac:dyDescent="0.3">
      <c r="A723" s="180" t="s">
        <v>446</v>
      </c>
      <c r="B723" s="219"/>
    </row>
    <row r="724" spans="1:2" ht="15.75" thickBot="1" x14ac:dyDescent="0.3">
      <c r="A724" s="287" t="s">
        <v>247</v>
      </c>
      <c r="B724" s="288"/>
    </row>
    <row r="725" spans="1:2" ht="18" customHeight="1" thickBot="1" x14ac:dyDescent="0.3">
      <c r="A725" s="186" t="s">
        <v>248</v>
      </c>
      <c r="B725" s="172">
        <v>1</v>
      </c>
    </row>
    <row r="726" spans="1:2" ht="18" customHeight="1" thickBot="1" x14ac:dyDescent="0.3">
      <c r="A726" s="186" t="s">
        <v>249</v>
      </c>
      <c r="B726" s="172">
        <v>1</v>
      </c>
    </row>
    <row r="727" spans="1:2" ht="18" customHeight="1" thickBot="1" x14ac:dyDescent="0.3">
      <c r="A727" s="285" t="s">
        <v>250</v>
      </c>
      <c r="B727" s="286"/>
    </row>
    <row r="728" spans="1:2" ht="18" customHeight="1" thickBot="1" x14ac:dyDescent="0.3">
      <c r="A728" s="186" t="s">
        <v>568</v>
      </c>
      <c r="B728" s="172">
        <v>1</v>
      </c>
    </row>
    <row r="729" spans="1:2" ht="42" customHeight="1" thickBot="1" x14ac:dyDescent="0.3">
      <c r="A729" s="186" t="s">
        <v>577</v>
      </c>
      <c r="B729" s="172">
        <v>1</v>
      </c>
    </row>
    <row r="730" spans="1:2" ht="15.75" thickBot="1" x14ac:dyDescent="0.3">
      <c r="A730" s="186" t="s">
        <v>578</v>
      </c>
      <c r="B730" s="172">
        <v>1</v>
      </c>
    </row>
    <row r="731" spans="1:2" ht="15.75" thickBot="1" x14ac:dyDescent="0.3">
      <c r="A731" s="186" t="s">
        <v>579</v>
      </c>
      <c r="B731" s="172">
        <v>1</v>
      </c>
    </row>
    <row r="732" spans="1:2" ht="21" customHeight="1" thickBot="1" x14ac:dyDescent="0.3">
      <c r="A732" s="187" t="s">
        <v>15</v>
      </c>
      <c r="B732" s="85">
        <f>SUM(B735:B738,B740:B741,B743:B749)</f>
        <v>12</v>
      </c>
    </row>
    <row r="733" spans="1:2" ht="22.15" customHeight="1" thickBot="1" x14ac:dyDescent="0.3">
      <c r="A733" s="278" t="s">
        <v>251</v>
      </c>
      <c r="B733" s="279"/>
    </row>
    <row r="734" spans="1:2" ht="22.15" customHeight="1" thickBot="1" x14ac:dyDescent="0.3">
      <c r="A734" s="205" t="s">
        <v>252</v>
      </c>
      <c r="B734" s="188">
        <f>SUM(B735:B738)</f>
        <v>3</v>
      </c>
    </row>
    <row r="735" spans="1:2" ht="36.6" customHeight="1" thickBot="1" x14ac:dyDescent="0.3">
      <c r="A735" s="107" t="s">
        <v>253</v>
      </c>
      <c r="B735" s="172">
        <v>0</v>
      </c>
    </row>
    <row r="736" spans="1:2" ht="28.9" customHeight="1" thickBot="1" x14ac:dyDescent="0.3">
      <c r="A736" s="107" t="s">
        <v>254</v>
      </c>
      <c r="B736" s="172">
        <v>1</v>
      </c>
    </row>
    <row r="737" spans="1:2" ht="18.600000000000001" customHeight="1" thickBot="1" x14ac:dyDescent="0.3">
      <c r="A737" s="107" t="s">
        <v>255</v>
      </c>
      <c r="B737" s="172">
        <v>1</v>
      </c>
    </row>
    <row r="738" spans="1:2" ht="16.149999999999999" customHeight="1" thickBot="1" x14ac:dyDescent="0.3">
      <c r="A738" s="107" t="s">
        <v>256</v>
      </c>
      <c r="B738" s="172">
        <v>1</v>
      </c>
    </row>
    <row r="739" spans="1:2" ht="26.65" customHeight="1" thickBot="1" x14ac:dyDescent="0.3">
      <c r="A739" s="206" t="s">
        <v>257</v>
      </c>
      <c r="B739" s="189">
        <f>SUM(B740:B741,B743:B749)</f>
        <v>9</v>
      </c>
    </row>
    <row r="740" spans="1:2" ht="29.45" customHeight="1" thickBot="1" x14ac:dyDescent="0.3">
      <c r="A740" s="107" t="s">
        <v>258</v>
      </c>
      <c r="B740" s="172">
        <v>1</v>
      </c>
    </row>
    <row r="741" spans="1:2" ht="30.6" customHeight="1" thickBot="1" x14ac:dyDescent="0.3">
      <c r="A741" s="107" t="s">
        <v>259</v>
      </c>
      <c r="B741" s="172">
        <v>1</v>
      </c>
    </row>
    <row r="742" spans="1:2" ht="29.45" customHeight="1" thickBot="1" x14ac:dyDescent="0.3">
      <c r="A742" s="281" t="s">
        <v>260</v>
      </c>
      <c r="B742" s="282"/>
    </row>
    <row r="743" spans="1:2" ht="16.149999999999999" customHeight="1" thickBot="1" x14ac:dyDescent="0.3">
      <c r="A743" s="107" t="s">
        <v>590</v>
      </c>
      <c r="B743" s="172">
        <v>1</v>
      </c>
    </row>
    <row r="744" spans="1:2" ht="16.149999999999999" customHeight="1" thickBot="1" x14ac:dyDescent="0.3">
      <c r="A744" s="107" t="s">
        <v>580</v>
      </c>
      <c r="B744" s="172">
        <v>1</v>
      </c>
    </row>
    <row r="745" spans="1:2" ht="27.6" customHeight="1" thickBot="1" x14ac:dyDescent="0.3">
      <c r="A745" s="107" t="s">
        <v>581</v>
      </c>
      <c r="B745" s="172">
        <v>1</v>
      </c>
    </row>
    <row r="746" spans="1:2" ht="18" customHeight="1" thickBot="1" x14ac:dyDescent="0.3">
      <c r="A746" s="107" t="s">
        <v>582</v>
      </c>
      <c r="B746" s="172">
        <v>1</v>
      </c>
    </row>
    <row r="747" spans="1:2" ht="33.6" customHeight="1" thickBot="1" x14ac:dyDescent="0.3">
      <c r="A747" s="107" t="s">
        <v>583</v>
      </c>
      <c r="B747" s="172">
        <v>1</v>
      </c>
    </row>
    <row r="748" spans="1:2" ht="29.45" customHeight="1" thickBot="1" x14ac:dyDescent="0.3">
      <c r="A748" s="107" t="s">
        <v>591</v>
      </c>
      <c r="B748" s="172">
        <v>1</v>
      </c>
    </row>
    <row r="749" spans="1:2" ht="27" customHeight="1" thickBot="1" x14ac:dyDescent="0.3">
      <c r="A749" s="107" t="s">
        <v>592</v>
      </c>
      <c r="B749" s="172">
        <v>1</v>
      </c>
    </row>
    <row r="750" spans="1:2" ht="15" customHeight="1" x14ac:dyDescent="0.25"/>
    <row r="751" spans="1:2" ht="15" customHeight="1" x14ac:dyDescent="0.25"/>
    <row r="752" spans="1:2" ht="15" customHeight="1" x14ac:dyDescent="0.25"/>
    <row r="753" ht="13.9" customHeight="1" x14ac:dyDescent="0.25"/>
    <row r="754" ht="26.65" customHeight="1" x14ac:dyDescent="0.25"/>
    <row r="755" ht="15" customHeight="1" x14ac:dyDescent="0.25"/>
    <row r="756" ht="15" customHeight="1" x14ac:dyDescent="0.25"/>
    <row r="757" ht="16.149999999999999" customHeight="1" x14ac:dyDescent="0.25"/>
    <row r="758" ht="16.149999999999999" customHeight="1" x14ac:dyDescent="0.25"/>
    <row r="759" ht="14.45" customHeight="1" x14ac:dyDescent="0.25"/>
    <row r="760" ht="26.65" customHeight="1" x14ac:dyDescent="0.25"/>
    <row r="761" ht="26.65" customHeight="1" x14ac:dyDescent="0.25"/>
    <row r="762" ht="26.65" customHeight="1" x14ac:dyDescent="0.25"/>
  </sheetData>
  <sheetProtection password="CF7A" sheet="1" objects="1" scenarios="1"/>
  <mergeCells count="110">
    <mergeCell ref="A733:B733"/>
    <mergeCell ref="A582:B582"/>
    <mergeCell ref="A257:B257"/>
    <mergeCell ref="A195:B195"/>
    <mergeCell ref="J57:J59"/>
    <mergeCell ref="J60:J62"/>
    <mergeCell ref="D117:E117"/>
    <mergeCell ref="A742:B742"/>
    <mergeCell ref="A645:B645"/>
    <mergeCell ref="A654:B654"/>
    <mergeCell ref="A671:B671"/>
    <mergeCell ref="A676:B676"/>
    <mergeCell ref="A686:B686"/>
    <mergeCell ref="A429:B429"/>
    <mergeCell ref="A595:B595"/>
    <mergeCell ref="A711:B711"/>
    <mergeCell ref="A727:B727"/>
    <mergeCell ref="A724:B724"/>
    <mergeCell ref="A634:B634"/>
    <mergeCell ref="A604:B604"/>
    <mergeCell ref="A625:B625"/>
    <mergeCell ref="A356:B356"/>
    <mergeCell ref="A365:B365"/>
    <mergeCell ref="A98:B98"/>
    <mergeCell ref="A447:B447"/>
    <mergeCell ref="A457:B457"/>
    <mergeCell ref="A268:B268"/>
    <mergeCell ref="A380:B380"/>
    <mergeCell ref="A389:B389"/>
    <mergeCell ref="A418:B418"/>
    <mergeCell ref="A277:B277"/>
    <mergeCell ref="A294:B294"/>
    <mergeCell ref="A303:B303"/>
    <mergeCell ref="A318:B318"/>
    <mergeCell ref="A327:B327"/>
    <mergeCell ref="A487:B487"/>
    <mergeCell ref="A524:B524"/>
    <mergeCell ref="A534:B534"/>
    <mergeCell ref="A545:B545"/>
    <mergeCell ref="A554:B554"/>
    <mergeCell ref="A571:B571"/>
    <mergeCell ref="A498:B498"/>
    <mergeCell ref="A507:B507"/>
    <mergeCell ref="A478:B478"/>
    <mergeCell ref="E1:H1"/>
    <mergeCell ref="D121:E121"/>
    <mergeCell ref="A5:B5"/>
    <mergeCell ref="A15:B15"/>
    <mergeCell ref="A26:B26"/>
    <mergeCell ref="A35:B35"/>
    <mergeCell ref="A52:B52"/>
    <mergeCell ref="A61:B61"/>
    <mergeCell ref="D21:E21"/>
    <mergeCell ref="A72:B72"/>
    <mergeCell ref="D77:E77"/>
    <mergeCell ref="D71:D76"/>
    <mergeCell ref="D64:D69"/>
    <mergeCell ref="D57:D62"/>
    <mergeCell ref="D50:D55"/>
    <mergeCell ref="D70:E70"/>
    <mergeCell ref="D63:E63"/>
    <mergeCell ref="D56:E56"/>
    <mergeCell ref="D43:D48"/>
    <mergeCell ref="D118:D120"/>
    <mergeCell ref="D14:E14"/>
    <mergeCell ref="A178:B178"/>
    <mergeCell ref="A226:B226"/>
    <mergeCell ref="A248:B248"/>
    <mergeCell ref="D105:E105"/>
    <mergeCell ref="D106:D111"/>
    <mergeCell ref="D99:D104"/>
    <mergeCell ref="D92:D97"/>
    <mergeCell ref="D85:D90"/>
    <mergeCell ref="D78:D83"/>
    <mergeCell ref="A81:B81"/>
    <mergeCell ref="D98:E98"/>
    <mergeCell ref="D91:E91"/>
    <mergeCell ref="D84:E84"/>
    <mergeCell ref="A110:B110"/>
    <mergeCell ref="A130:B130"/>
    <mergeCell ref="A147:B147"/>
    <mergeCell ref="A158:B158"/>
    <mergeCell ref="A169:B169"/>
    <mergeCell ref="A121:B121"/>
    <mergeCell ref="A204:B204"/>
    <mergeCell ref="A217:B217"/>
    <mergeCell ref="J18:J20"/>
    <mergeCell ref="J21:J23"/>
    <mergeCell ref="J15:J17"/>
    <mergeCell ref="J24:J26"/>
    <mergeCell ref="J27:J29"/>
    <mergeCell ref="J30:J32"/>
    <mergeCell ref="J33:J35"/>
    <mergeCell ref="J36:J38"/>
    <mergeCell ref="D113:D116"/>
    <mergeCell ref="J42:J44"/>
    <mergeCell ref="J45:J47"/>
    <mergeCell ref="J48:J50"/>
    <mergeCell ref="J51:J53"/>
    <mergeCell ref="J54:J56"/>
    <mergeCell ref="D28:E28"/>
    <mergeCell ref="D42:E42"/>
    <mergeCell ref="D35:E35"/>
    <mergeCell ref="J39:J41"/>
    <mergeCell ref="D15:D20"/>
    <mergeCell ref="D22:D27"/>
    <mergeCell ref="D36:D41"/>
    <mergeCell ref="D29:D34"/>
    <mergeCell ref="D112:E112"/>
    <mergeCell ref="D49:E49"/>
  </mergeCells>
  <conditionalFormatting sqref="F17">
    <cfRule type="cellIs" dxfId="25" priority="10" operator="notEqual">
      <formula>SUM(F18:F20)</formula>
    </cfRule>
  </conditionalFormatting>
  <conditionalFormatting sqref="F21 F28 F35 F42 F49 F56 F63 F70 F77 F84 F91 F98 F105 F112">
    <cfRule type="cellIs" dxfId="24" priority="65" operator="equal">
      <formula>$K$17</formula>
    </cfRule>
    <cfRule type="cellIs" dxfId="23" priority="66" operator="equal">
      <formula>$K$16</formula>
    </cfRule>
    <cfRule type="cellIs" dxfId="22" priority="67" operator="equal">
      <formula>$K$15</formula>
    </cfRule>
  </conditionalFormatting>
  <conditionalFormatting sqref="F117">
    <cfRule type="cellIs" dxfId="21" priority="7" operator="equal">
      <formula>$K$17</formula>
    </cfRule>
    <cfRule type="cellIs" dxfId="20" priority="8" operator="equal">
      <formula>$K$16</formula>
    </cfRule>
    <cfRule type="cellIs" dxfId="19" priority="9" operator="equal">
      <formula>$K$15</formula>
    </cfRule>
  </conditionalFormatting>
  <conditionalFormatting sqref="F121">
    <cfRule type="cellIs" dxfId="18" priority="1" operator="equal">
      <formula>$K$17</formula>
    </cfRule>
    <cfRule type="cellIs" dxfId="17" priority="2" operator="equal">
      <formula>$K$16</formula>
    </cfRule>
    <cfRule type="cellIs" dxfId="16" priority="3" operator="equal">
      <formula>$K$15</formula>
    </cfRule>
  </conditionalFormatting>
  <conditionalFormatting sqref="I3:I6">
    <cfRule type="cellIs" dxfId="15" priority="68" operator="equal">
      <formula>$L$11</formula>
    </cfRule>
    <cfRule type="cellIs" dxfId="14" priority="69" operator="equal">
      <formula>$L$10</formula>
    </cfRule>
    <cfRule type="cellIs" dxfId="13" priority="70" operator="equal">
      <formula>$L$9</formula>
    </cfRule>
  </conditionalFormatting>
  <pageMargins left="0.7" right="0.7" top="0.75" bottom="0.75" header="0.3" footer="0.3"/>
  <pageSetup paperSize="9" scale="1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1"/>
  <sheetViews>
    <sheetView zoomScale="80" zoomScaleNormal="80" workbookViewId="0">
      <selection activeCell="G14" sqref="G14"/>
    </sheetView>
  </sheetViews>
  <sheetFormatPr defaultRowHeight="15" x14ac:dyDescent="0.25"/>
  <cols>
    <col min="1" max="1" width="9" customWidth="1"/>
    <col min="2" max="2" width="45.42578125" customWidth="1"/>
    <col min="3" max="3" width="20" customWidth="1"/>
    <col min="4" max="4" width="24.5703125" customWidth="1"/>
    <col min="5" max="5" width="17.28515625" customWidth="1"/>
    <col min="6" max="6" width="22.5703125" customWidth="1"/>
  </cols>
  <sheetData>
    <row r="1" spans="1:6" ht="66" customHeight="1" x14ac:dyDescent="0.25">
      <c r="A1" s="292" t="s">
        <v>618</v>
      </c>
      <c r="B1" s="292"/>
      <c r="C1" s="292"/>
      <c r="D1" s="293" t="str">
        <f>'Нп и фэ'!C7</f>
        <v>МАОУ "СОШ № 8 г. Челябинска"</v>
      </c>
      <c r="E1" s="293"/>
      <c r="F1" s="293"/>
    </row>
    <row r="2" spans="1:6" ht="16.5" thickBot="1" x14ac:dyDescent="0.3">
      <c r="A2" s="6"/>
    </row>
    <row r="3" spans="1:6" ht="46.15" customHeight="1" thickBot="1" x14ac:dyDescent="0.3">
      <c r="A3" s="9" t="s">
        <v>290</v>
      </c>
      <c r="B3" s="9" t="s">
        <v>291</v>
      </c>
      <c r="C3" s="9" t="s">
        <v>5</v>
      </c>
      <c r="D3" s="9" t="s">
        <v>4</v>
      </c>
      <c r="E3" s="9" t="s">
        <v>292</v>
      </c>
      <c r="F3" s="52"/>
    </row>
    <row r="4" spans="1:6" ht="16.149999999999999" customHeight="1" x14ac:dyDescent="0.25">
      <c r="A4" s="299" t="s">
        <v>9</v>
      </c>
      <c r="B4" s="66" t="s">
        <v>265</v>
      </c>
      <c r="C4" s="297">
        <v>12</v>
      </c>
      <c r="D4" s="303">
        <f>'Нп и фэ'!C8</f>
        <v>12</v>
      </c>
      <c r="E4" s="305">
        <f>(D4/C4)*100</f>
        <v>100</v>
      </c>
      <c r="F4" s="52"/>
    </row>
    <row r="5" spans="1:6" ht="41.45" customHeight="1" thickBot="1" x14ac:dyDescent="0.3">
      <c r="A5" s="300"/>
      <c r="B5" s="67" t="s">
        <v>613</v>
      </c>
      <c r="C5" s="298"/>
      <c r="D5" s="307"/>
      <c r="E5" s="308"/>
      <c r="F5" s="50"/>
    </row>
    <row r="6" spans="1:6" ht="26.45" customHeight="1" thickBot="1" x14ac:dyDescent="0.3">
      <c r="A6" s="301"/>
      <c r="B6" s="294" t="s">
        <v>7</v>
      </c>
      <c r="C6" s="295"/>
      <c r="D6" s="80" t="str">
        <f>IF(E4&lt;51,$F$19,IF(E4&lt;81,$F$20,$F$21))</f>
        <v>В полном объеме соответствует требованиям</v>
      </c>
      <c r="E6" s="62"/>
      <c r="F6" s="49"/>
    </row>
    <row r="7" spans="1:6" ht="16.149999999999999" customHeight="1" x14ac:dyDescent="0.25">
      <c r="A7" s="299" t="s">
        <v>11</v>
      </c>
      <c r="B7" s="68" t="s">
        <v>284</v>
      </c>
      <c r="C7" s="309">
        <v>4</v>
      </c>
      <c r="D7" s="311">
        <f>'к и пп'!C7</f>
        <v>4</v>
      </c>
      <c r="E7" s="305">
        <f>(D7/C7)*100</f>
        <v>100</v>
      </c>
      <c r="F7" s="49"/>
    </row>
    <row r="8" spans="1:6" ht="30.6" customHeight="1" thickBot="1" x14ac:dyDescent="0.3">
      <c r="A8" s="300"/>
      <c r="B8" s="15" t="s">
        <v>614</v>
      </c>
      <c r="C8" s="310"/>
      <c r="D8" s="312"/>
      <c r="E8" s="308"/>
      <c r="F8" s="50"/>
    </row>
    <row r="9" spans="1:6" ht="26.45" customHeight="1" thickBot="1" x14ac:dyDescent="0.3">
      <c r="A9" s="301"/>
      <c r="B9" s="294" t="s">
        <v>7</v>
      </c>
      <c r="C9" s="295"/>
      <c r="D9" s="41" t="str">
        <f>IF(E7&lt;51,$F$19,IF(E7&lt;81,$F$20,$F$21))</f>
        <v>В полном объеме соответствует требованиям</v>
      </c>
      <c r="E9" s="61"/>
      <c r="F9" s="51"/>
    </row>
    <row r="10" spans="1:6" ht="16.149999999999999" customHeight="1" x14ac:dyDescent="0.25">
      <c r="A10" s="299" t="s">
        <v>14</v>
      </c>
      <c r="B10" s="69" t="s">
        <v>362</v>
      </c>
      <c r="C10" s="297">
        <v>523</v>
      </c>
      <c r="D10" s="303">
        <f>'мт, инф и учм'!F6</f>
        <v>495</v>
      </c>
      <c r="E10" s="305">
        <f>(D10/C10)*100</f>
        <v>94.646271510516257</v>
      </c>
      <c r="F10" s="51"/>
    </row>
    <row r="11" spans="1:6" ht="30" customHeight="1" x14ac:dyDescent="0.25">
      <c r="A11" s="300"/>
      <c r="B11" s="58" t="s">
        <v>615</v>
      </c>
      <c r="C11" s="302"/>
      <c r="D11" s="304"/>
      <c r="E11" s="306"/>
      <c r="F11" s="50"/>
    </row>
    <row r="12" spans="1:6" ht="16.7" customHeight="1" x14ac:dyDescent="0.25">
      <c r="A12" s="300"/>
      <c r="B12" s="57" t="s">
        <v>360</v>
      </c>
      <c r="C12" s="56">
        <v>491</v>
      </c>
      <c r="D12" s="54">
        <f>'мт, инф и учм'!F3</f>
        <v>464</v>
      </c>
      <c r="E12" s="63">
        <f t="shared" ref="E12:E14" si="0">(D12/C12)*100</f>
        <v>94.501018329938901</v>
      </c>
      <c r="F12" s="49"/>
    </row>
    <row r="13" spans="1:6" ht="18" customHeight="1" x14ac:dyDescent="0.25">
      <c r="A13" s="300"/>
      <c r="B13" s="57" t="s">
        <v>361</v>
      </c>
      <c r="C13" s="56">
        <v>19</v>
      </c>
      <c r="D13" s="54">
        <f>'мт, инф и учм'!F4</f>
        <v>19</v>
      </c>
      <c r="E13" s="64">
        <f t="shared" si="0"/>
        <v>100</v>
      </c>
      <c r="F13" s="49"/>
    </row>
    <row r="14" spans="1:6" ht="41.45" customHeight="1" thickBot="1" x14ac:dyDescent="0.3">
      <c r="A14" s="300"/>
      <c r="B14" s="59" t="s">
        <v>625</v>
      </c>
      <c r="C14" s="60">
        <v>13</v>
      </c>
      <c r="D14" s="55">
        <f>'мт, инф и учм'!F5</f>
        <v>12</v>
      </c>
      <c r="E14" s="64">
        <f t="shared" si="0"/>
        <v>92.307692307692307</v>
      </c>
      <c r="F14" s="49"/>
    </row>
    <row r="15" spans="1:6" ht="26.45" customHeight="1" thickBot="1" x14ac:dyDescent="0.3">
      <c r="A15" s="301"/>
      <c r="B15" s="294" t="s">
        <v>7</v>
      </c>
      <c r="C15" s="296"/>
      <c r="D15" s="41" t="str">
        <f>IF(E10&lt;51,$F$19,IF(E10&lt;81,$F$20,$F$21))</f>
        <v>В полном объеме соответствует требованиям</v>
      </c>
      <c r="E15" s="65"/>
      <c r="F15" s="49"/>
    </row>
    <row r="16" spans="1:6" ht="15.75" thickBot="1" x14ac:dyDescent="0.3">
      <c r="A16" s="53"/>
    </row>
    <row r="17" spans="3:6" ht="49.9" customHeight="1" thickBot="1" x14ac:dyDescent="0.3">
      <c r="D17" s="289" t="s">
        <v>619</v>
      </c>
      <c r="E17" s="290"/>
      <c r="F17" s="291"/>
    </row>
    <row r="18" spans="3:6" ht="40.15" customHeight="1" thickBot="1" x14ac:dyDescent="0.3">
      <c r="C18" s="10" t="s">
        <v>9</v>
      </c>
      <c r="D18" s="7" t="s">
        <v>20</v>
      </c>
      <c r="E18" s="8" t="s">
        <v>293</v>
      </c>
      <c r="F18" s="14" t="s">
        <v>7</v>
      </c>
    </row>
    <row r="19" spans="3:6" ht="42" customHeight="1" thickBot="1" x14ac:dyDescent="0.3">
      <c r="D19" s="16" t="s">
        <v>294</v>
      </c>
      <c r="E19" s="17" t="s">
        <v>24</v>
      </c>
      <c r="F19" s="70" t="s">
        <v>327</v>
      </c>
    </row>
    <row r="20" spans="3:6" ht="43.9" customHeight="1" thickBot="1" x14ac:dyDescent="0.3">
      <c r="D20" s="11" t="s">
        <v>295</v>
      </c>
      <c r="E20" s="12" t="s">
        <v>27</v>
      </c>
      <c r="F20" s="72" t="s">
        <v>28</v>
      </c>
    </row>
    <row r="21" spans="3:6" ht="44.45" customHeight="1" thickBot="1" x14ac:dyDescent="0.3">
      <c r="D21" s="18" t="s">
        <v>296</v>
      </c>
      <c r="E21" s="19" t="s">
        <v>31</v>
      </c>
      <c r="F21" s="71" t="s">
        <v>32</v>
      </c>
    </row>
    <row r="22" spans="3:6" ht="15.75" thickBot="1" x14ac:dyDescent="0.3"/>
    <row r="23" spans="3:6" ht="44.45" customHeight="1" thickBot="1" x14ac:dyDescent="0.3">
      <c r="C23" s="10" t="s">
        <v>11</v>
      </c>
      <c r="D23" s="7" t="s">
        <v>20</v>
      </c>
      <c r="E23" s="8" t="s">
        <v>297</v>
      </c>
      <c r="F23" s="14" t="s">
        <v>298</v>
      </c>
    </row>
    <row r="24" spans="3:6" ht="41.45" customHeight="1" thickBot="1" x14ac:dyDescent="0.3">
      <c r="D24" s="16" t="s">
        <v>299</v>
      </c>
      <c r="E24" s="17" t="s">
        <v>24</v>
      </c>
      <c r="F24" s="21" t="s">
        <v>10</v>
      </c>
    </row>
    <row r="25" spans="3:6" ht="42.6" customHeight="1" thickBot="1" x14ac:dyDescent="0.3">
      <c r="D25" s="11" t="s">
        <v>300</v>
      </c>
      <c r="E25" s="12" t="s">
        <v>27</v>
      </c>
      <c r="F25" s="13" t="s">
        <v>28</v>
      </c>
    </row>
    <row r="26" spans="3:6" ht="42" customHeight="1" thickBot="1" x14ac:dyDescent="0.3">
      <c r="D26" s="18" t="s">
        <v>301</v>
      </c>
      <c r="E26" s="19" t="s">
        <v>31</v>
      </c>
      <c r="F26" s="20" t="s">
        <v>32</v>
      </c>
    </row>
    <row r="27" spans="3:6" ht="15.75" thickBot="1" x14ac:dyDescent="0.3"/>
    <row r="28" spans="3:6" ht="40.9" customHeight="1" thickBot="1" x14ac:dyDescent="0.3">
      <c r="C28" s="10" t="s">
        <v>14</v>
      </c>
      <c r="D28" s="7" t="s">
        <v>20</v>
      </c>
      <c r="E28" s="8" t="s">
        <v>297</v>
      </c>
      <c r="F28" s="14" t="s">
        <v>298</v>
      </c>
    </row>
    <row r="29" spans="3:6" ht="42" customHeight="1" thickBot="1" x14ac:dyDescent="0.3">
      <c r="D29" s="16" t="s">
        <v>23</v>
      </c>
      <c r="E29" s="17" t="s">
        <v>24</v>
      </c>
      <c r="F29" s="21" t="s">
        <v>10</v>
      </c>
    </row>
    <row r="30" spans="3:6" ht="43.15" customHeight="1" thickBot="1" x14ac:dyDescent="0.3">
      <c r="D30" s="11" t="s">
        <v>26</v>
      </c>
      <c r="E30" s="12" t="s">
        <v>27</v>
      </c>
      <c r="F30" s="13" t="s">
        <v>28</v>
      </c>
    </row>
    <row r="31" spans="3:6" ht="43.9" customHeight="1" thickBot="1" x14ac:dyDescent="0.3">
      <c r="D31" s="18" t="s">
        <v>30</v>
      </c>
      <c r="E31" s="19" t="s">
        <v>31</v>
      </c>
      <c r="F31" s="20" t="s">
        <v>32</v>
      </c>
    </row>
  </sheetData>
  <sheetProtection password="CF7A" sheet="1" objects="1" scenarios="1"/>
  <mergeCells count="18">
    <mergeCell ref="D7:D8"/>
    <mergeCell ref="E7:E8"/>
    <mergeCell ref="D17:F17"/>
    <mergeCell ref="A1:C1"/>
    <mergeCell ref="D1:F1"/>
    <mergeCell ref="B6:C6"/>
    <mergeCell ref="B9:C9"/>
    <mergeCell ref="B15:C15"/>
    <mergeCell ref="C4:C5"/>
    <mergeCell ref="A10:A15"/>
    <mergeCell ref="C10:C11"/>
    <mergeCell ref="D10:D11"/>
    <mergeCell ref="E10:E11"/>
    <mergeCell ref="D4:D5"/>
    <mergeCell ref="E4:E5"/>
    <mergeCell ref="A4:A6"/>
    <mergeCell ref="A7:A9"/>
    <mergeCell ref="C7:C8"/>
  </mergeCells>
  <conditionalFormatting sqref="D6 F6:F7 D9 F9:F10 F12:F15 D15">
    <cfRule type="cellIs" dxfId="12" priority="7" operator="equal">
      <formula>$F$21</formula>
    </cfRule>
    <cfRule type="cellIs" dxfId="11" priority="8" operator="equal">
      <formula>$F$20</formula>
    </cfRule>
    <cfRule type="cellIs" dxfId="10" priority="9" operator="equal">
      <formula>$F$19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199"/>
  <sheetViews>
    <sheetView tabSelected="1" zoomScale="85" zoomScaleNormal="85" workbookViewId="0">
      <selection sqref="A1:C1"/>
    </sheetView>
  </sheetViews>
  <sheetFormatPr defaultRowHeight="15" x14ac:dyDescent="0.25"/>
  <cols>
    <col min="1" max="1" width="41" style="223" customWidth="1"/>
    <col min="2" max="2" width="77.7109375" style="223" customWidth="1"/>
    <col min="3" max="3" width="50.28515625" style="223" customWidth="1"/>
    <col min="4" max="256" width="8.85546875" style="223"/>
    <col min="257" max="257" width="41" style="223" customWidth="1"/>
    <col min="258" max="258" width="77.7109375" style="223" customWidth="1"/>
    <col min="259" max="259" width="19.140625" style="223" customWidth="1"/>
    <col min="260" max="512" width="8.85546875" style="223"/>
    <col min="513" max="513" width="41" style="223" customWidth="1"/>
    <col min="514" max="514" width="77.7109375" style="223" customWidth="1"/>
    <col min="515" max="515" width="19.140625" style="223" customWidth="1"/>
    <col min="516" max="768" width="8.85546875" style="223"/>
    <col min="769" max="769" width="41" style="223" customWidth="1"/>
    <col min="770" max="770" width="77.7109375" style="223" customWidth="1"/>
    <col min="771" max="771" width="19.140625" style="223" customWidth="1"/>
    <col min="772" max="1024" width="8.85546875" style="223"/>
    <col min="1025" max="1025" width="41" style="223" customWidth="1"/>
    <col min="1026" max="1026" width="77.7109375" style="223" customWidth="1"/>
    <col min="1027" max="1027" width="19.140625" style="223" customWidth="1"/>
    <col min="1028" max="1280" width="8.85546875" style="223"/>
    <col min="1281" max="1281" width="41" style="223" customWidth="1"/>
    <col min="1282" max="1282" width="77.7109375" style="223" customWidth="1"/>
    <col min="1283" max="1283" width="19.140625" style="223" customWidth="1"/>
    <col min="1284" max="1536" width="8.85546875" style="223"/>
    <col min="1537" max="1537" width="41" style="223" customWidth="1"/>
    <col min="1538" max="1538" width="77.7109375" style="223" customWidth="1"/>
    <col min="1539" max="1539" width="19.140625" style="223" customWidth="1"/>
    <col min="1540" max="1792" width="8.85546875" style="223"/>
    <col min="1793" max="1793" width="41" style="223" customWidth="1"/>
    <col min="1794" max="1794" width="77.7109375" style="223" customWidth="1"/>
    <col min="1795" max="1795" width="19.140625" style="223" customWidth="1"/>
    <col min="1796" max="2048" width="8.85546875" style="223"/>
    <col min="2049" max="2049" width="41" style="223" customWidth="1"/>
    <col min="2050" max="2050" width="77.7109375" style="223" customWidth="1"/>
    <col min="2051" max="2051" width="19.140625" style="223" customWidth="1"/>
    <col min="2052" max="2304" width="8.85546875" style="223"/>
    <col min="2305" max="2305" width="41" style="223" customWidth="1"/>
    <col min="2306" max="2306" width="77.7109375" style="223" customWidth="1"/>
    <col min="2307" max="2307" width="19.140625" style="223" customWidth="1"/>
    <col min="2308" max="2560" width="8.85546875" style="223"/>
    <col min="2561" max="2561" width="41" style="223" customWidth="1"/>
    <col min="2562" max="2562" width="77.7109375" style="223" customWidth="1"/>
    <col min="2563" max="2563" width="19.140625" style="223" customWidth="1"/>
    <col min="2564" max="2816" width="8.85546875" style="223"/>
    <col min="2817" max="2817" width="41" style="223" customWidth="1"/>
    <col min="2818" max="2818" width="77.7109375" style="223" customWidth="1"/>
    <col min="2819" max="2819" width="19.140625" style="223" customWidth="1"/>
    <col min="2820" max="3072" width="8.85546875" style="223"/>
    <col min="3073" max="3073" width="41" style="223" customWidth="1"/>
    <col min="3074" max="3074" width="77.7109375" style="223" customWidth="1"/>
    <col min="3075" max="3075" width="19.140625" style="223" customWidth="1"/>
    <col min="3076" max="3328" width="8.85546875" style="223"/>
    <col min="3329" max="3329" width="41" style="223" customWidth="1"/>
    <col min="3330" max="3330" width="77.7109375" style="223" customWidth="1"/>
    <col min="3331" max="3331" width="19.140625" style="223" customWidth="1"/>
    <col min="3332" max="3584" width="8.85546875" style="223"/>
    <col min="3585" max="3585" width="41" style="223" customWidth="1"/>
    <col min="3586" max="3586" width="77.7109375" style="223" customWidth="1"/>
    <col min="3587" max="3587" width="19.140625" style="223" customWidth="1"/>
    <col min="3588" max="3840" width="8.85546875" style="223"/>
    <col min="3841" max="3841" width="41" style="223" customWidth="1"/>
    <col min="3842" max="3842" width="77.7109375" style="223" customWidth="1"/>
    <col min="3843" max="3843" width="19.140625" style="223" customWidth="1"/>
    <col min="3844" max="4096" width="8.85546875" style="223"/>
    <col min="4097" max="4097" width="41" style="223" customWidth="1"/>
    <col min="4098" max="4098" width="77.7109375" style="223" customWidth="1"/>
    <col min="4099" max="4099" width="19.140625" style="223" customWidth="1"/>
    <col min="4100" max="4352" width="8.85546875" style="223"/>
    <col min="4353" max="4353" width="41" style="223" customWidth="1"/>
    <col min="4354" max="4354" width="77.7109375" style="223" customWidth="1"/>
    <col min="4355" max="4355" width="19.140625" style="223" customWidth="1"/>
    <col min="4356" max="4608" width="8.85546875" style="223"/>
    <col min="4609" max="4609" width="41" style="223" customWidth="1"/>
    <col min="4610" max="4610" width="77.7109375" style="223" customWidth="1"/>
    <col min="4611" max="4611" width="19.140625" style="223" customWidth="1"/>
    <col min="4612" max="4864" width="8.85546875" style="223"/>
    <col min="4865" max="4865" width="41" style="223" customWidth="1"/>
    <col min="4866" max="4866" width="77.7109375" style="223" customWidth="1"/>
    <col min="4867" max="4867" width="19.140625" style="223" customWidth="1"/>
    <col min="4868" max="5120" width="8.85546875" style="223"/>
    <col min="5121" max="5121" width="41" style="223" customWidth="1"/>
    <col min="5122" max="5122" width="77.7109375" style="223" customWidth="1"/>
    <col min="5123" max="5123" width="19.140625" style="223" customWidth="1"/>
    <col min="5124" max="5376" width="8.85546875" style="223"/>
    <col min="5377" max="5377" width="41" style="223" customWidth="1"/>
    <col min="5378" max="5378" width="77.7109375" style="223" customWidth="1"/>
    <col min="5379" max="5379" width="19.140625" style="223" customWidth="1"/>
    <col min="5380" max="5632" width="8.85546875" style="223"/>
    <col min="5633" max="5633" width="41" style="223" customWidth="1"/>
    <col min="5634" max="5634" width="77.7109375" style="223" customWidth="1"/>
    <col min="5635" max="5635" width="19.140625" style="223" customWidth="1"/>
    <col min="5636" max="5888" width="8.85546875" style="223"/>
    <col min="5889" max="5889" width="41" style="223" customWidth="1"/>
    <col min="5890" max="5890" width="77.7109375" style="223" customWidth="1"/>
    <col min="5891" max="5891" width="19.140625" style="223" customWidth="1"/>
    <col min="5892" max="6144" width="8.85546875" style="223"/>
    <col min="6145" max="6145" width="41" style="223" customWidth="1"/>
    <col min="6146" max="6146" width="77.7109375" style="223" customWidth="1"/>
    <col min="6147" max="6147" width="19.140625" style="223" customWidth="1"/>
    <col min="6148" max="6400" width="8.85546875" style="223"/>
    <col min="6401" max="6401" width="41" style="223" customWidth="1"/>
    <col min="6402" max="6402" width="77.7109375" style="223" customWidth="1"/>
    <col min="6403" max="6403" width="19.140625" style="223" customWidth="1"/>
    <col min="6404" max="6656" width="8.85546875" style="223"/>
    <col min="6657" max="6657" width="41" style="223" customWidth="1"/>
    <col min="6658" max="6658" width="77.7109375" style="223" customWidth="1"/>
    <col min="6659" max="6659" width="19.140625" style="223" customWidth="1"/>
    <col min="6660" max="6912" width="8.85546875" style="223"/>
    <col min="6913" max="6913" width="41" style="223" customWidth="1"/>
    <col min="6914" max="6914" width="77.7109375" style="223" customWidth="1"/>
    <col min="6915" max="6915" width="19.140625" style="223" customWidth="1"/>
    <col min="6916" max="7168" width="8.85546875" style="223"/>
    <col min="7169" max="7169" width="41" style="223" customWidth="1"/>
    <col min="7170" max="7170" width="77.7109375" style="223" customWidth="1"/>
    <col min="7171" max="7171" width="19.140625" style="223" customWidth="1"/>
    <col min="7172" max="7424" width="8.85546875" style="223"/>
    <col min="7425" max="7425" width="41" style="223" customWidth="1"/>
    <col min="7426" max="7426" width="77.7109375" style="223" customWidth="1"/>
    <col min="7427" max="7427" width="19.140625" style="223" customWidth="1"/>
    <col min="7428" max="7680" width="8.85546875" style="223"/>
    <col min="7681" max="7681" width="41" style="223" customWidth="1"/>
    <col min="7682" max="7682" width="77.7109375" style="223" customWidth="1"/>
    <col min="7683" max="7683" width="19.140625" style="223" customWidth="1"/>
    <col min="7684" max="7936" width="8.85546875" style="223"/>
    <col min="7937" max="7937" width="41" style="223" customWidth="1"/>
    <col min="7938" max="7938" width="77.7109375" style="223" customWidth="1"/>
    <col min="7939" max="7939" width="19.140625" style="223" customWidth="1"/>
    <col min="7940" max="8192" width="8.85546875" style="223"/>
    <col min="8193" max="8193" width="41" style="223" customWidth="1"/>
    <col min="8194" max="8194" width="77.7109375" style="223" customWidth="1"/>
    <col min="8195" max="8195" width="19.140625" style="223" customWidth="1"/>
    <col min="8196" max="8448" width="8.85546875" style="223"/>
    <col min="8449" max="8449" width="41" style="223" customWidth="1"/>
    <col min="8450" max="8450" width="77.7109375" style="223" customWidth="1"/>
    <col min="8451" max="8451" width="19.140625" style="223" customWidth="1"/>
    <col min="8452" max="8704" width="8.85546875" style="223"/>
    <col min="8705" max="8705" width="41" style="223" customWidth="1"/>
    <col min="8706" max="8706" width="77.7109375" style="223" customWidth="1"/>
    <col min="8707" max="8707" width="19.140625" style="223" customWidth="1"/>
    <col min="8708" max="8960" width="8.85546875" style="223"/>
    <col min="8961" max="8961" width="41" style="223" customWidth="1"/>
    <col min="8962" max="8962" width="77.7109375" style="223" customWidth="1"/>
    <col min="8963" max="8963" width="19.140625" style="223" customWidth="1"/>
    <col min="8964" max="9216" width="8.85546875" style="223"/>
    <col min="9217" max="9217" width="41" style="223" customWidth="1"/>
    <col min="9218" max="9218" width="77.7109375" style="223" customWidth="1"/>
    <col min="9219" max="9219" width="19.140625" style="223" customWidth="1"/>
    <col min="9220" max="9472" width="8.85546875" style="223"/>
    <col min="9473" max="9473" width="41" style="223" customWidth="1"/>
    <col min="9474" max="9474" width="77.7109375" style="223" customWidth="1"/>
    <col min="9475" max="9475" width="19.140625" style="223" customWidth="1"/>
    <col min="9476" max="9728" width="8.85546875" style="223"/>
    <col min="9729" max="9729" width="41" style="223" customWidth="1"/>
    <col min="9730" max="9730" width="77.7109375" style="223" customWidth="1"/>
    <col min="9731" max="9731" width="19.140625" style="223" customWidth="1"/>
    <col min="9732" max="9984" width="8.85546875" style="223"/>
    <col min="9985" max="9985" width="41" style="223" customWidth="1"/>
    <col min="9986" max="9986" width="77.7109375" style="223" customWidth="1"/>
    <col min="9987" max="9987" width="19.140625" style="223" customWidth="1"/>
    <col min="9988" max="10240" width="8.85546875" style="223"/>
    <col min="10241" max="10241" width="41" style="223" customWidth="1"/>
    <col min="10242" max="10242" width="77.7109375" style="223" customWidth="1"/>
    <col min="10243" max="10243" width="19.140625" style="223" customWidth="1"/>
    <col min="10244" max="10496" width="8.85546875" style="223"/>
    <col min="10497" max="10497" width="41" style="223" customWidth="1"/>
    <col min="10498" max="10498" width="77.7109375" style="223" customWidth="1"/>
    <col min="10499" max="10499" width="19.140625" style="223" customWidth="1"/>
    <col min="10500" max="10752" width="8.85546875" style="223"/>
    <col min="10753" max="10753" width="41" style="223" customWidth="1"/>
    <col min="10754" max="10754" width="77.7109375" style="223" customWidth="1"/>
    <col min="10755" max="10755" width="19.140625" style="223" customWidth="1"/>
    <col min="10756" max="11008" width="8.85546875" style="223"/>
    <col min="11009" max="11009" width="41" style="223" customWidth="1"/>
    <col min="11010" max="11010" width="77.7109375" style="223" customWidth="1"/>
    <col min="11011" max="11011" width="19.140625" style="223" customWidth="1"/>
    <col min="11012" max="11264" width="8.85546875" style="223"/>
    <col min="11265" max="11265" width="41" style="223" customWidth="1"/>
    <col min="11266" max="11266" width="77.7109375" style="223" customWidth="1"/>
    <col min="11267" max="11267" width="19.140625" style="223" customWidth="1"/>
    <col min="11268" max="11520" width="8.85546875" style="223"/>
    <col min="11521" max="11521" width="41" style="223" customWidth="1"/>
    <col min="11522" max="11522" width="77.7109375" style="223" customWidth="1"/>
    <col min="11523" max="11523" width="19.140625" style="223" customWidth="1"/>
    <col min="11524" max="11776" width="8.85546875" style="223"/>
    <col min="11777" max="11777" width="41" style="223" customWidth="1"/>
    <col min="11778" max="11778" width="77.7109375" style="223" customWidth="1"/>
    <col min="11779" max="11779" width="19.140625" style="223" customWidth="1"/>
    <col min="11780" max="12032" width="8.85546875" style="223"/>
    <col min="12033" max="12033" width="41" style="223" customWidth="1"/>
    <col min="12034" max="12034" width="77.7109375" style="223" customWidth="1"/>
    <col min="12035" max="12035" width="19.140625" style="223" customWidth="1"/>
    <col min="12036" max="12288" width="8.85546875" style="223"/>
    <col min="12289" max="12289" width="41" style="223" customWidth="1"/>
    <col min="12290" max="12290" width="77.7109375" style="223" customWidth="1"/>
    <col min="12291" max="12291" width="19.140625" style="223" customWidth="1"/>
    <col min="12292" max="12544" width="8.85546875" style="223"/>
    <col min="12545" max="12545" width="41" style="223" customWidth="1"/>
    <col min="12546" max="12546" width="77.7109375" style="223" customWidth="1"/>
    <col min="12547" max="12547" width="19.140625" style="223" customWidth="1"/>
    <col min="12548" max="12800" width="8.85546875" style="223"/>
    <col min="12801" max="12801" width="41" style="223" customWidth="1"/>
    <col min="12802" max="12802" width="77.7109375" style="223" customWidth="1"/>
    <col min="12803" max="12803" width="19.140625" style="223" customWidth="1"/>
    <col min="12804" max="13056" width="8.85546875" style="223"/>
    <col min="13057" max="13057" width="41" style="223" customWidth="1"/>
    <col min="13058" max="13058" width="77.7109375" style="223" customWidth="1"/>
    <col min="13059" max="13059" width="19.140625" style="223" customWidth="1"/>
    <col min="13060" max="13312" width="8.85546875" style="223"/>
    <col min="13313" max="13313" width="41" style="223" customWidth="1"/>
    <col min="13314" max="13314" width="77.7109375" style="223" customWidth="1"/>
    <col min="13315" max="13315" width="19.140625" style="223" customWidth="1"/>
    <col min="13316" max="13568" width="8.85546875" style="223"/>
    <col min="13569" max="13569" width="41" style="223" customWidth="1"/>
    <col min="13570" max="13570" width="77.7109375" style="223" customWidth="1"/>
    <col min="13571" max="13571" width="19.140625" style="223" customWidth="1"/>
    <col min="13572" max="13824" width="8.85546875" style="223"/>
    <col min="13825" max="13825" width="41" style="223" customWidth="1"/>
    <col min="13826" max="13826" width="77.7109375" style="223" customWidth="1"/>
    <col min="13827" max="13827" width="19.140625" style="223" customWidth="1"/>
    <col min="13828" max="14080" width="8.85546875" style="223"/>
    <col min="14081" max="14081" width="41" style="223" customWidth="1"/>
    <col min="14082" max="14082" width="77.7109375" style="223" customWidth="1"/>
    <col min="14083" max="14083" width="19.140625" style="223" customWidth="1"/>
    <col min="14084" max="14336" width="8.85546875" style="223"/>
    <col min="14337" max="14337" width="41" style="223" customWidth="1"/>
    <col min="14338" max="14338" width="77.7109375" style="223" customWidth="1"/>
    <col min="14339" max="14339" width="19.140625" style="223" customWidth="1"/>
    <col min="14340" max="14592" width="8.85546875" style="223"/>
    <col min="14593" max="14593" width="41" style="223" customWidth="1"/>
    <col min="14594" max="14594" width="77.7109375" style="223" customWidth="1"/>
    <col min="14595" max="14595" width="19.140625" style="223" customWidth="1"/>
    <col min="14596" max="14848" width="8.85546875" style="223"/>
    <col min="14849" max="14849" width="41" style="223" customWidth="1"/>
    <col min="14850" max="14850" width="77.7109375" style="223" customWidth="1"/>
    <col min="14851" max="14851" width="19.140625" style="223" customWidth="1"/>
    <col min="14852" max="15104" width="8.85546875" style="223"/>
    <col min="15105" max="15105" width="41" style="223" customWidth="1"/>
    <col min="15106" max="15106" width="77.7109375" style="223" customWidth="1"/>
    <col min="15107" max="15107" width="19.140625" style="223" customWidth="1"/>
    <col min="15108" max="15360" width="8.85546875" style="223"/>
    <col min="15361" max="15361" width="41" style="223" customWidth="1"/>
    <col min="15362" max="15362" width="77.7109375" style="223" customWidth="1"/>
    <col min="15363" max="15363" width="19.140625" style="223" customWidth="1"/>
    <col min="15364" max="15616" width="8.85546875" style="223"/>
    <col min="15617" max="15617" width="41" style="223" customWidth="1"/>
    <col min="15618" max="15618" width="77.7109375" style="223" customWidth="1"/>
    <col min="15619" max="15619" width="19.140625" style="223" customWidth="1"/>
    <col min="15620" max="15872" width="8.85546875" style="223"/>
    <col min="15873" max="15873" width="41" style="223" customWidth="1"/>
    <col min="15874" max="15874" width="77.7109375" style="223" customWidth="1"/>
    <col min="15875" max="15875" width="19.140625" style="223" customWidth="1"/>
    <col min="15876" max="16128" width="8.85546875" style="223"/>
    <col min="16129" max="16129" width="41" style="223" customWidth="1"/>
    <col min="16130" max="16130" width="77.7109375" style="223" customWidth="1"/>
    <col min="16131" max="16131" width="19.140625" style="223" customWidth="1"/>
    <col min="16132" max="16384" width="8.85546875" style="223"/>
  </cols>
  <sheetData>
    <row r="1" spans="1:3" ht="72" customHeight="1" x14ac:dyDescent="0.25">
      <c r="A1" s="316" t="s">
        <v>642</v>
      </c>
      <c r="B1" s="316"/>
      <c r="C1" s="316"/>
    </row>
    <row r="2" spans="1:3" ht="46.5" customHeight="1" x14ac:dyDescent="0.25">
      <c r="A2" s="224" t="s">
        <v>261</v>
      </c>
      <c r="B2" s="317"/>
      <c r="C2" s="317"/>
    </row>
    <row r="3" spans="1:3" s="73" customFormat="1" ht="30" customHeight="1" x14ac:dyDescent="0.25">
      <c r="A3" s="318" t="s">
        <v>363</v>
      </c>
      <c r="B3" s="318"/>
      <c r="C3" s="318"/>
    </row>
    <row r="4" spans="1:3" s="226" customFormat="1" ht="32.25" customHeight="1" x14ac:dyDescent="0.25">
      <c r="A4" s="225" t="s">
        <v>364</v>
      </c>
      <c r="B4" s="225" t="s">
        <v>365</v>
      </c>
      <c r="C4" s="81"/>
    </row>
    <row r="5" spans="1:3" ht="18.75" x14ac:dyDescent="0.25">
      <c r="A5" s="319" t="s">
        <v>366</v>
      </c>
      <c r="B5" s="319"/>
      <c r="C5" s="208" t="str">
        <f>IF(C6=4,"Соответствует","Не соответствует")</f>
        <v>Соответствует</v>
      </c>
    </row>
    <row r="6" spans="1:3" ht="47.25" x14ac:dyDescent="0.25">
      <c r="A6" s="227" t="s">
        <v>367</v>
      </c>
      <c r="B6" s="228" t="s">
        <v>368</v>
      </c>
      <c r="C6" s="209">
        <f>SUM(C7:C20)</f>
        <v>4</v>
      </c>
    </row>
    <row r="7" spans="1:3" ht="15.75" x14ac:dyDescent="0.25">
      <c r="A7" s="314" t="s">
        <v>369</v>
      </c>
      <c r="B7" s="229" t="s">
        <v>370</v>
      </c>
      <c r="C7" s="320">
        <v>1</v>
      </c>
    </row>
    <row r="8" spans="1:3" ht="15.75" x14ac:dyDescent="0.25">
      <c r="A8" s="314"/>
      <c r="B8" s="229" t="s">
        <v>371</v>
      </c>
      <c r="C8" s="320"/>
    </row>
    <row r="9" spans="1:3" ht="15.75" x14ac:dyDescent="0.25">
      <c r="A9" s="314"/>
      <c r="B9" s="229" t="s">
        <v>372</v>
      </c>
      <c r="C9" s="320"/>
    </row>
    <row r="10" spans="1:3" ht="15.75" x14ac:dyDescent="0.25">
      <c r="A10" s="314" t="s">
        <v>373</v>
      </c>
      <c r="B10" s="229" t="s">
        <v>374</v>
      </c>
      <c r="C10" s="320">
        <v>1</v>
      </c>
    </row>
    <row r="11" spans="1:3" ht="15.75" x14ac:dyDescent="0.25">
      <c r="A11" s="314"/>
      <c r="B11" s="229" t="s">
        <v>375</v>
      </c>
      <c r="C11" s="320"/>
    </row>
    <row r="12" spans="1:3" ht="31.5" x14ac:dyDescent="0.25">
      <c r="A12" s="314"/>
      <c r="B12" s="229" t="s">
        <v>376</v>
      </c>
      <c r="C12" s="320"/>
    </row>
    <row r="13" spans="1:3" ht="31.5" x14ac:dyDescent="0.25">
      <c r="A13" s="314" t="s">
        <v>377</v>
      </c>
      <c r="B13" s="229" t="s">
        <v>484</v>
      </c>
      <c r="C13" s="321">
        <v>1</v>
      </c>
    </row>
    <row r="14" spans="1:3" ht="31.5" x14ac:dyDescent="0.25">
      <c r="A14" s="314"/>
      <c r="B14" s="229" t="s">
        <v>378</v>
      </c>
      <c r="C14" s="321"/>
    </row>
    <row r="15" spans="1:3" ht="31.5" x14ac:dyDescent="0.25">
      <c r="A15" s="314"/>
      <c r="B15" s="229" t="s">
        <v>485</v>
      </c>
      <c r="C15" s="321"/>
    </row>
    <row r="16" spans="1:3" ht="31.5" x14ac:dyDescent="0.25">
      <c r="A16" s="314"/>
      <c r="B16" s="229" t="s">
        <v>486</v>
      </c>
      <c r="C16" s="321"/>
    </row>
    <row r="17" spans="1:3" ht="30" customHeight="1" x14ac:dyDescent="0.25">
      <c r="A17" s="314" t="s">
        <v>379</v>
      </c>
      <c r="B17" s="229" t="s">
        <v>380</v>
      </c>
      <c r="C17" s="321">
        <v>1</v>
      </c>
    </row>
    <row r="18" spans="1:3" ht="30" customHeight="1" x14ac:dyDescent="0.25">
      <c r="A18" s="314"/>
      <c r="B18" s="229" t="s">
        <v>487</v>
      </c>
      <c r="C18" s="321"/>
    </row>
    <row r="19" spans="1:3" ht="30" customHeight="1" x14ac:dyDescent="0.25">
      <c r="A19" s="314"/>
      <c r="B19" s="229" t="s">
        <v>488</v>
      </c>
      <c r="C19" s="321"/>
    </row>
    <row r="20" spans="1:3" ht="32.25" customHeight="1" x14ac:dyDescent="0.25">
      <c r="A20" s="314"/>
      <c r="B20" s="229" t="s">
        <v>489</v>
      </c>
      <c r="C20" s="321"/>
    </row>
    <row r="21" spans="1:3" s="230" customFormat="1" ht="18.75" x14ac:dyDescent="0.3">
      <c r="A21" s="319" t="s">
        <v>628</v>
      </c>
      <c r="B21" s="319"/>
      <c r="C21" s="208" t="str">
        <f>IF(SUM(C22,C32,C151:C163,C166:C198)=23,"Соответствует","Не соответствует")</f>
        <v>Соответствует</v>
      </c>
    </row>
    <row r="22" spans="1:3" ht="65.25" customHeight="1" x14ac:dyDescent="0.25">
      <c r="A22" s="231" t="s">
        <v>381</v>
      </c>
      <c r="B22" s="228" t="s">
        <v>368</v>
      </c>
      <c r="C22" s="209">
        <f>SUM(C23:C31)</f>
        <v>3</v>
      </c>
    </row>
    <row r="23" spans="1:3" ht="22.5" customHeight="1" x14ac:dyDescent="0.25">
      <c r="A23" s="314" t="s">
        <v>382</v>
      </c>
      <c r="B23" s="229" t="s">
        <v>490</v>
      </c>
      <c r="C23" s="320">
        <v>1</v>
      </c>
    </row>
    <row r="24" spans="1:3" ht="27" customHeight="1" x14ac:dyDescent="0.25">
      <c r="A24" s="314"/>
      <c r="B24" s="229" t="s">
        <v>383</v>
      </c>
      <c r="C24" s="320"/>
    </row>
    <row r="25" spans="1:3" ht="15.75" x14ac:dyDescent="0.25">
      <c r="A25" s="314" t="s">
        <v>384</v>
      </c>
      <c r="B25" s="229" t="s">
        <v>385</v>
      </c>
      <c r="C25" s="320">
        <v>1</v>
      </c>
    </row>
    <row r="26" spans="1:3" ht="15.75" x14ac:dyDescent="0.25">
      <c r="A26" s="314"/>
      <c r="B26" s="229" t="s">
        <v>386</v>
      </c>
      <c r="C26" s="320"/>
    </row>
    <row r="27" spans="1:3" ht="31.5" customHeight="1" x14ac:dyDescent="0.25">
      <c r="A27" s="314"/>
      <c r="B27" s="229" t="s">
        <v>387</v>
      </c>
      <c r="C27" s="320"/>
    </row>
    <row r="28" spans="1:3" ht="15" customHeight="1" x14ac:dyDescent="0.25">
      <c r="A28" s="314" t="s">
        <v>388</v>
      </c>
      <c r="B28" s="232" t="s">
        <v>389</v>
      </c>
      <c r="C28" s="320">
        <v>1</v>
      </c>
    </row>
    <row r="29" spans="1:3" ht="30.75" customHeight="1" x14ac:dyDescent="0.25">
      <c r="A29" s="314"/>
      <c r="B29" s="229" t="s">
        <v>390</v>
      </c>
      <c r="C29" s="320"/>
    </row>
    <row r="30" spans="1:3" ht="31.5" customHeight="1" x14ac:dyDescent="0.25">
      <c r="A30" s="314"/>
      <c r="B30" s="229" t="s">
        <v>391</v>
      </c>
      <c r="C30" s="320"/>
    </row>
    <row r="31" spans="1:3" ht="15.75" customHeight="1" x14ac:dyDescent="0.25">
      <c r="A31" s="314"/>
      <c r="B31" s="233" t="s">
        <v>392</v>
      </c>
      <c r="C31" s="320"/>
    </row>
    <row r="32" spans="1:3" ht="63" x14ac:dyDescent="0.25">
      <c r="A32" s="231" t="s">
        <v>393</v>
      </c>
      <c r="B32" s="228" t="s">
        <v>368</v>
      </c>
      <c r="C32" s="209">
        <f>SUM(C33:C44,C111,C133:C149)</f>
        <v>5</v>
      </c>
    </row>
    <row r="33" spans="1:3" ht="31.5" x14ac:dyDescent="0.25">
      <c r="A33" s="314" t="s">
        <v>394</v>
      </c>
      <c r="B33" s="229" t="s">
        <v>395</v>
      </c>
      <c r="C33" s="320">
        <v>1</v>
      </c>
    </row>
    <row r="34" spans="1:3" ht="78.75" x14ac:dyDescent="0.25">
      <c r="A34" s="314"/>
      <c r="B34" s="229" t="s">
        <v>492</v>
      </c>
      <c r="C34" s="320"/>
    </row>
    <row r="35" spans="1:3" ht="15.75" x14ac:dyDescent="0.25">
      <c r="A35" s="314"/>
      <c r="B35" s="229" t="s">
        <v>396</v>
      </c>
      <c r="C35" s="320"/>
    </row>
    <row r="36" spans="1:3" ht="94.5" x14ac:dyDescent="0.25">
      <c r="A36" s="314"/>
      <c r="B36" s="229" t="s">
        <v>397</v>
      </c>
      <c r="C36" s="320"/>
    </row>
    <row r="37" spans="1:3" ht="31.5" x14ac:dyDescent="0.25">
      <c r="A37" s="314"/>
      <c r="B37" s="229" t="s">
        <v>398</v>
      </c>
      <c r="C37" s="320"/>
    </row>
    <row r="38" spans="1:3" ht="31.5" x14ac:dyDescent="0.25">
      <c r="A38" s="314"/>
      <c r="B38" s="229" t="s">
        <v>399</v>
      </c>
      <c r="C38" s="320"/>
    </row>
    <row r="39" spans="1:3" ht="79.150000000000006" customHeight="1" x14ac:dyDescent="0.25">
      <c r="A39" s="314"/>
      <c r="B39" s="229" t="s">
        <v>566</v>
      </c>
      <c r="C39" s="320"/>
    </row>
    <row r="40" spans="1:3" ht="34.5" customHeight="1" x14ac:dyDescent="0.25">
      <c r="A40" s="314"/>
      <c r="B40" s="229" t="s">
        <v>400</v>
      </c>
      <c r="C40" s="320"/>
    </row>
    <row r="41" spans="1:3" ht="47.25" x14ac:dyDescent="0.25">
      <c r="A41" s="314"/>
      <c r="B41" s="229" t="s">
        <v>401</v>
      </c>
      <c r="C41" s="320"/>
    </row>
    <row r="42" spans="1:3" ht="31.5" x14ac:dyDescent="0.25">
      <c r="A42" s="314"/>
      <c r="B42" s="229" t="s">
        <v>493</v>
      </c>
      <c r="C42" s="320"/>
    </row>
    <row r="43" spans="1:3" ht="31.5" x14ac:dyDescent="0.25">
      <c r="A43" s="314"/>
      <c r="B43" s="229" t="s">
        <v>402</v>
      </c>
      <c r="C43" s="320"/>
    </row>
    <row r="44" spans="1:3" ht="51" customHeight="1" x14ac:dyDescent="0.25">
      <c r="A44" s="314" t="s">
        <v>483</v>
      </c>
      <c r="B44" s="314"/>
      <c r="C44" s="207">
        <f>IF((AND(SUM(C45:C50,C57:C107)=19,SUM(C108,C117)&gt;0.4)),1,0)</f>
        <v>1</v>
      </c>
    </row>
    <row r="45" spans="1:3" ht="15.75" x14ac:dyDescent="0.25">
      <c r="A45" s="322" t="s">
        <v>499</v>
      </c>
      <c r="B45" s="234" t="s">
        <v>494</v>
      </c>
      <c r="C45" s="321">
        <v>1</v>
      </c>
    </row>
    <row r="46" spans="1:3" ht="15.75" x14ac:dyDescent="0.25">
      <c r="A46" s="322"/>
      <c r="B46" s="234" t="s">
        <v>403</v>
      </c>
      <c r="C46" s="321"/>
    </row>
    <row r="47" spans="1:3" ht="31.5" x14ac:dyDescent="0.25">
      <c r="A47" s="322"/>
      <c r="B47" s="234" t="s">
        <v>495</v>
      </c>
      <c r="C47" s="321"/>
    </row>
    <row r="48" spans="1:3" ht="15.75" x14ac:dyDescent="0.25">
      <c r="A48" s="322" t="s">
        <v>498</v>
      </c>
      <c r="B48" s="234" t="s">
        <v>494</v>
      </c>
      <c r="C48" s="321">
        <v>1</v>
      </c>
    </row>
    <row r="49" spans="1:3" ht="15.75" x14ac:dyDescent="0.25">
      <c r="A49" s="322"/>
      <c r="B49" s="234" t="s">
        <v>403</v>
      </c>
      <c r="C49" s="321"/>
    </row>
    <row r="50" spans="1:3" ht="31.5" x14ac:dyDescent="0.25">
      <c r="A50" s="322"/>
      <c r="B50" s="234" t="s">
        <v>495</v>
      </c>
      <c r="C50" s="321"/>
    </row>
    <row r="51" spans="1:3" ht="15.75" x14ac:dyDescent="0.25">
      <c r="A51" s="322" t="s">
        <v>501</v>
      </c>
      <c r="B51" s="234" t="s">
        <v>494</v>
      </c>
      <c r="C51" s="321">
        <v>1</v>
      </c>
    </row>
    <row r="52" spans="1:3" ht="15.75" x14ac:dyDescent="0.25">
      <c r="A52" s="322"/>
      <c r="B52" s="234" t="s">
        <v>403</v>
      </c>
      <c r="C52" s="321"/>
    </row>
    <row r="53" spans="1:3" ht="31.5" x14ac:dyDescent="0.25">
      <c r="A53" s="322"/>
      <c r="B53" s="234" t="s">
        <v>495</v>
      </c>
      <c r="C53" s="321"/>
    </row>
    <row r="54" spans="1:3" ht="15.75" x14ac:dyDescent="0.25">
      <c r="A54" s="322" t="s">
        <v>502</v>
      </c>
      <c r="B54" s="234" t="s">
        <v>494</v>
      </c>
      <c r="C54" s="321">
        <v>1</v>
      </c>
    </row>
    <row r="55" spans="1:3" ht="15.75" x14ac:dyDescent="0.25">
      <c r="A55" s="322"/>
      <c r="B55" s="234" t="s">
        <v>403</v>
      </c>
      <c r="C55" s="321"/>
    </row>
    <row r="56" spans="1:3" ht="31.5" x14ac:dyDescent="0.25">
      <c r="A56" s="322"/>
      <c r="B56" s="234" t="s">
        <v>495</v>
      </c>
      <c r="C56" s="321"/>
    </row>
    <row r="57" spans="1:3" ht="15.75" x14ac:dyDescent="0.25">
      <c r="A57" s="322" t="s">
        <v>500</v>
      </c>
      <c r="B57" s="234" t="s">
        <v>494</v>
      </c>
      <c r="C57" s="321">
        <v>1</v>
      </c>
    </row>
    <row r="58" spans="1:3" ht="15.75" x14ac:dyDescent="0.25">
      <c r="A58" s="322"/>
      <c r="B58" s="234" t="s">
        <v>403</v>
      </c>
      <c r="C58" s="321"/>
    </row>
    <row r="59" spans="1:3" ht="31.5" x14ac:dyDescent="0.25">
      <c r="A59" s="322"/>
      <c r="B59" s="234" t="s">
        <v>495</v>
      </c>
      <c r="C59" s="321"/>
    </row>
    <row r="60" spans="1:3" ht="15.75" x14ac:dyDescent="0.25">
      <c r="A60" s="322" t="s">
        <v>503</v>
      </c>
      <c r="B60" s="234" t="s">
        <v>494</v>
      </c>
      <c r="C60" s="321">
        <v>1</v>
      </c>
    </row>
    <row r="61" spans="1:3" ht="15.75" x14ac:dyDescent="0.25">
      <c r="A61" s="322"/>
      <c r="B61" s="234" t="s">
        <v>403</v>
      </c>
      <c r="C61" s="321"/>
    </row>
    <row r="62" spans="1:3" ht="31.5" x14ac:dyDescent="0.25">
      <c r="A62" s="322"/>
      <c r="B62" s="234" t="s">
        <v>495</v>
      </c>
      <c r="C62" s="321"/>
    </row>
    <row r="63" spans="1:3" ht="15.75" x14ac:dyDescent="0.25">
      <c r="A63" s="322" t="s">
        <v>504</v>
      </c>
      <c r="B63" s="234" t="s">
        <v>494</v>
      </c>
      <c r="C63" s="321">
        <v>1</v>
      </c>
    </row>
    <row r="64" spans="1:3" ht="15.75" x14ac:dyDescent="0.25">
      <c r="A64" s="322"/>
      <c r="B64" s="234" t="s">
        <v>403</v>
      </c>
      <c r="C64" s="321"/>
    </row>
    <row r="65" spans="1:7" ht="31.5" x14ac:dyDescent="0.25">
      <c r="A65" s="322"/>
      <c r="B65" s="234" t="s">
        <v>495</v>
      </c>
      <c r="C65" s="321"/>
    </row>
    <row r="66" spans="1:7" ht="15.75" x14ac:dyDescent="0.25">
      <c r="A66" s="322" t="s">
        <v>505</v>
      </c>
      <c r="B66" s="234" t="s">
        <v>494</v>
      </c>
      <c r="C66" s="321">
        <v>1</v>
      </c>
    </row>
    <row r="67" spans="1:7" ht="15.75" x14ac:dyDescent="0.25">
      <c r="A67" s="322"/>
      <c r="B67" s="234" t="s">
        <v>403</v>
      </c>
      <c r="C67" s="321"/>
    </row>
    <row r="68" spans="1:7" ht="31.5" x14ac:dyDescent="0.25">
      <c r="A68" s="322"/>
      <c r="B68" s="234" t="s">
        <v>495</v>
      </c>
      <c r="C68" s="321"/>
    </row>
    <row r="69" spans="1:7" ht="15.75" x14ac:dyDescent="0.25">
      <c r="A69" s="322" t="s">
        <v>506</v>
      </c>
      <c r="B69" s="234" t="s">
        <v>494</v>
      </c>
      <c r="C69" s="321">
        <v>1</v>
      </c>
    </row>
    <row r="70" spans="1:7" ht="15.75" x14ac:dyDescent="0.25">
      <c r="A70" s="322"/>
      <c r="B70" s="234" t="s">
        <v>403</v>
      </c>
      <c r="C70" s="321"/>
    </row>
    <row r="71" spans="1:7" ht="31.5" x14ac:dyDescent="0.25">
      <c r="A71" s="322"/>
      <c r="B71" s="234" t="s">
        <v>495</v>
      </c>
      <c r="C71" s="321"/>
    </row>
    <row r="72" spans="1:7" ht="15.75" x14ac:dyDescent="0.25">
      <c r="A72" s="322" t="s">
        <v>507</v>
      </c>
      <c r="B72" s="234" t="s">
        <v>494</v>
      </c>
      <c r="C72" s="320">
        <v>1</v>
      </c>
    </row>
    <row r="73" spans="1:7" ht="15.75" x14ac:dyDescent="0.25">
      <c r="A73" s="322"/>
      <c r="B73" s="234" t="s">
        <v>403</v>
      </c>
      <c r="C73" s="320"/>
    </row>
    <row r="74" spans="1:7" ht="31.5" x14ac:dyDescent="0.25">
      <c r="A74" s="322"/>
      <c r="B74" s="234" t="s">
        <v>495</v>
      </c>
      <c r="C74" s="320"/>
    </row>
    <row r="75" spans="1:7" ht="15.75" x14ac:dyDescent="0.25">
      <c r="A75" s="322" t="s">
        <v>508</v>
      </c>
      <c r="B75" s="234" t="s">
        <v>494</v>
      </c>
      <c r="C75" s="320">
        <v>1</v>
      </c>
    </row>
    <row r="76" spans="1:7" ht="15.75" x14ac:dyDescent="0.25">
      <c r="A76" s="322"/>
      <c r="B76" s="234" t="s">
        <v>403</v>
      </c>
      <c r="C76" s="320"/>
    </row>
    <row r="77" spans="1:7" ht="31.5" x14ac:dyDescent="0.25">
      <c r="A77" s="322"/>
      <c r="B77" s="234" t="s">
        <v>495</v>
      </c>
      <c r="C77" s="320"/>
      <c r="G77" s="223" t="s">
        <v>267</v>
      </c>
    </row>
    <row r="78" spans="1:7" ht="15.75" x14ac:dyDescent="0.25">
      <c r="A78" s="322" t="s">
        <v>509</v>
      </c>
      <c r="B78" s="234" t="s">
        <v>494</v>
      </c>
      <c r="C78" s="321">
        <v>1</v>
      </c>
    </row>
    <row r="79" spans="1:7" ht="15.75" x14ac:dyDescent="0.25">
      <c r="A79" s="322"/>
      <c r="B79" s="234" t="s">
        <v>403</v>
      </c>
      <c r="C79" s="321"/>
    </row>
    <row r="80" spans="1:7" ht="31.5" x14ac:dyDescent="0.25">
      <c r="A80" s="322"/>
      <c r="B80" s="234" t="s">
        <v>495</v>
      </c>
      <c r="C80" s="321"/>
    </row>
    <row r="81" spans="1:3" ht="15.75" x14ac:dyDescent="0.25">
      <c r="A81" s="322" t="s">
        <v>510</v>
      </c>
      <c r="B81" s="234" t="s">
        <v>494</v>
      </c>
      <c r="C81" s="321">
        <v>1</v>
      </c>
    </row>
    <row r="82" spans="1:3" ht="15.75" x14ac:dyDescent="0.25">
      <c r="A82" s="322"/>
      <c r="B82" s="234" t="s">
        <v>403</v>
      </c>
      <c r="C82" s="321"/>
    </row>
    <row r="83" spans="1:3" ht="31.5" x14ac:dyDescent="0.25">
      <c r="A83" s="322"/>
      <c r="B83" s="234" t="s">
        <v>495</v>
      </c>
      <c r="C83" s="321"/>
    </row>
    <row r="84" spans="1:3" ht="27.6" customHeight="1" x14ac:dyDescent="0.25">
      <c r="A84" s="322" t="s">
        <v>511</v>
      </c>
      <c r="B84" s="234" t="s">
        <v>494</v>
      </c>
      <c r="C84" s="320">
        <v>1</v>
      </c>
    </row>
    <row r="85" spans="1:3" ht="15.75" x14ac:dyDescent="0.25">
      <c r="A85" s="322"/>
      <c r="B85" s="234" t="s">
        <v>403</v>
      </c>
      <c r="C85" s="320"/>
    </row>
    <row r="86" spans="1:3" ht="31.5" x14ac:dyDescent="0.25">
      <c r="A86" s="322"/>
      <c r="B86" s="234" t="s">
        <v>495</v>
      </c>
      <c r="C86" s="320"/>
    </row>
    <row r="87" spans="1:3" ht="15.6" customHeight="1" x14ac:dyDescent="0.25">
      <c r="A87" s="322" t="s">
        <v>512</v>
      </c>
      <c r="B87" s="234" t="s">
        <v>494</v>
      </c>
      <c r="C87" s="320">
        <v>1</v>
      </c>
    </row>
    <row r="88" spans="1:3" ht="15.75" x14ac:dyDescent="0.25">
      <c r="A88" s="322"/>
      <c r="B88" s="234" t="s">
        <v>403</v>
      </c>
      <c r="C88" s="320"/>
    </row>
    <row r="89" spans="1:3" ht="31.5" x14ac:dyDescent="0.25">
      <c r="A89" s="322"/>
      <c r="B89" s="234" t="s">
        <v>495</v>
      </c>
      <c r="C89" s="320"/>
    </row>
    <row r="90" spans="1:3" ht="15.6" customHeight="1" x14ac:dyDescent="0.25">
      <c r="A90" s="322" t="s">
        <v>513</v>
      </c>
      <c r="B90" s="234" t="s">
        <v>494</v>
      </c>
      <c r="C90" s="320">
        <v>1</v>
      </c>
    </row>
    <row r="91" spans="1:3" ht="15.75" x14ac:dyDescent="0.25">
      <c r="A91" s="322"/>
      <c r="B91" s="234" t="s">
        <v>403</v>
      </c>
      <c r="C91" s="320"/>
    </row>
    <row r="92" spans="1:3" ht="31.5" x14ac:dyDescent="0.25">
      <c r="A92" s="322"/>
      <c r="B92" s="234" t="s">
        <v>495</v>
      </c>
      <c r="C92" s="320"/>
    </row>
    <row r="93" spans="1:3" ht="15.6" customHeight="1" x14ac:dyDescent="0.25">
      <c r="A93" s="322" t="s">
        <v>514</v>
      </c>
      <c r="B93" s="234" t="s">
        <v>494</v>
      </c>
      <c r="C93" s="321">
        <v>1</v>
      </c>
    </row>
    <row r="94" spans="1:3" ht="15.75" x14ac:dyDescent="0.25">
      <c r="A94" s="322"/>
      <c r="B94" s="234" t="s">
        <v>403</v>
      </c>
      <c r="C94" s="321"/>
    </row>
    <row r="95" spans="1:3" ht="31.5" x14ac:dyDescent="0.25">
      <c r="A95" s="322"/>
      <c r="B95" s="234" t="s">
        <v>495</v>
      </c>
      <c r="C95" s="321"/>
    </row>
    <row r="96" spans="1:3" ht="15.6" customHeight="1" x14ac:dyDescent="0.25">
      <c r="A96" s="322" t="s">
        <v>515</v>
      </c>
      <c r="B96" s="234" t="s">
        <v>494</v>
      </c>
      <c r="C96" s="321">
        <v>1</v>
      </c>
    </row>
    <row r="97" spans="1:3" ht="15.75" x14ac:dyDescent="0.25">
      <c r="A97" s="322"/>
      <c r="B97" s="234" t="s">
        <v>403</v>
      </c>
      <c r="C97" s="321"/>
    </row>
    <row r="98" spans="1:3" ht="31.5" x14ac:dyDescent="0.25">
      <c r="A98" s="322"/>
      <c r="B98" s="234" t="s">
        <v>495</v>
      </c>
      <c r="C98" s="321"/>
    </row>
    <row r="99" spans="1:3" ht="15.6" customHeight="1" x14ac:dyDescent="0.25">
      <c r="A99" s="322" t="s">
        <v>516</v>
      </c>
      <c r="B99" s="234" t="s">
        <v>494</v>
      </c>
      <c r="C99" s="321">
        <v>1</v>
      </c>
    </row>
    <row r="100" spans="1:3" ht="15.75" x14ac:dyDescent="0.25">
      <c r="A100" s="322"/>
      <c r="B100" s="234" t="s">
        <v>403</v>
      </c>
      <c r="C100" s="321"/>
    </row>
    <row r="101" spans="1:3" ht="31.5" x14ac:dyDescent="0.25">
      <c r="A101" s="322"/>
      <c r="B101" s="234" t="s">
        <v>495</v>
      </c>
      <c r="C101" s="321"/>
    </row>
    <row r="102" spans="1:3" ht="15.6" customHeight="1" x14ac:dyDescent="0.25">
      <c r="A102" s="322" t="s">
        <v>517</v>
      </c>
      <c r="B102" s="234" t="s">
        <v>494</v>
      </c>
      <c r="C102" s="320">
        <v>1</v>
      </c>
    </row>
    <row r="103" spans="1:3" ht="15.75" x14ac:dyDescent="0.25">
      <c r="A103" s="322"/>
      <c r="B103" s="234" t="s">
        <v>403</v>
      </c>
      <c r="C103" s="320"/>
    </row>
    <row r="104" spans="1:3" ht="31.5" x14ac:dyDescent="0.25">
      <c r="A104" s="322"/>
      <c r="B104" s="234" t="s">
        <v>495</v>
      </c>
      <c r="C104" s="320"/>
    </row>
    <row r="105" spans="1:3" ht="15.75" x14ac:dyDescent="0.25">
      <c r="A105" s="322" t="s">
        <v>518</v>
      </c>
      <c r="B105" s="234" t="s">
        <v>494</v>
      </c>
      <c r="C105" s="320">
        <v>1</v>
      </c>
    </row>
    <row r="106" spans="1:3" ht="15.75" x14ac:dyDescent="0.25">
      <c r="A106" s="322"/>
      <c r="B106" s="234" t="s">
        <v>403</v>
      </c>
      <c r="C106" s="320"/>
    </row>
    <row r="107" spans="1:3" ht="31.5" x14ac:dyDescent="0.25">
      <c r="A107" s="322"/>
      <c r="B107" s="234" t="s">
        <v>495</v>
      </c>
      <c r="C107" s="320"/>
    </row>
    <row r="108" spans="1:3" ht="15.75" x14ac:dyDescent="0.25">
      <c r="A108" s="314" t="s">
        <v>519</v>
      </c>
      <c r="B108" s="234" t="s">
        <v>494</v>
      </c>
      <c r="C108" s="320">
        <v>1</v>
      </c>
    </row>
    <row r="109" spans="1:3" ht="15.75" x14ac:dyDescent="0.25">
      <c r="A109" s="314"/>
      <c r="B109" s="234" t="s">
        <v>403</v>
      </c>
      <c r="C109" s="320"/>
    </row>
    <row r="110" spans="1:3" ht="111.75" customHeight="1" x14ac:dyDescent="0.25">
      <c r="A110" s="314"/>
      <c r="B110" s="234" t="s">
        <v>495</v>
      </c>
      <c r="C110" s="320"/>
    </row>
    <row r="111" spans="1:3" ht="52.9" customHeight="1" x14ac:dyDescent="0.25">
      <c r="A111" s="323" t="s">
        <v>526</v>
      </c>
      <c r="B111" s="325"/>
      <c r="C111" s="222">
        <f>IF(SUM(C113,C117,C121,C125,C129)=5,1,0)</f>
        <v>1</v>
      </c>
    </row>
    <row r="112" spans="1:3" ht="15.75" customHeight="1" x14ac:dyDescent="0.25">
      <c r="A112" s="323" t="s">
        <v>525</v>
      </c>
      <c r="B112" s="324"/>
      <c r="C112" s="325"/>
    </row>
    <row r="113" spans="1:3" ht="15.75" x14ac:dyDescent="0.25">
      <c r="A113" s="313" t="s">
        <v>524</v>
      </c>
      <c r="B113" s="234" t="s">
        <v>496</v>
      </c>
      <c r="C113" s="320">
        <v>1</v>
      </c>
    </row>
    <row r="114" spans="1:3" ht="31.5" x14ac:dyDescent="0.25">
      <c r="A114" s="313"/>
      <c r="B114" s="234" t="s">
        <v>497</v>
      </c>
      <c r="C114" s="320"/>
    </row>
    <row r="115" spans="1:3" ht="15.75" x14ac:dyDescent="0.25">
      <c r="A115" s="313"/>
      <c r="B115" s="234" t="s">
        <v>527</v>
      </c>
      <c r="C115" s="320"/>
    </row>
    <row r="116" spans="1:3" ht="31.5" x14ac:dyDescent="0.25">
      <c r="A116" s="313"/>
      <c r="B116" s="234" t="s">
        <v>528</v>
      </c>
      <c r="C116" s="221" t="s">
        <v>639</v>
      </c>
    </row>
    <row r="117" spans="1:3" ht="15.75" x14ac:dyDescent="0.25">
      <c r="A117" s="313" t="s">
        <v>520</v>
      </c>
      <c r="B117" s="234" t="s">
        <v>496</v>
      </c>
      <c r="C117" s="320">
        <v>1</v>
      </c>
    </row>
    <row r="118" spans="1:3" ht="31.5" x14ac:dyDescent="0.25">
      <c r="A118" s="313"/>
      <c r="B118" s="234" t="s">
        <v>497</v>
      </c>
      <c r="C118" s="320"/>
    </row>
    <row r="119" spans="1:3" ht="15.75" x14ac:dyDescent="0.25">
      <c r="A119" s="313"/>
      <c r="B119" s="234" t="s">
        <v>527</v>
      </c>
      <c r="C119" s="320"/>
    </row>
    <row r="120" spans="1:3" ht="31.5" x14ac:dyDescent="0.25">
      <c r="A120" s="313"/>
      <c r="B120" s="234" t="s">
        <v>528</v>
      </c>
      <c r="C120" s="221" t="s">
        <v>638</v>
      </c>
    </row>
    <row r="121" spans="1:3" ht="15.75" x14ac:dyDescent="0.25">
      <c r="A121" s="313" t="s">
        <v>521</v>
      </c>
      <c r="B121" s="234" t="s">
        <v>496</v>
      </c>
      <c r="C121" s="320">
        <v>1</v>
      </c>
    </row>
    <row r="122" spans="1:3" ht="31.5" x14ac:dyDescent="0.25">
      <c r="A122" s="313"/>
      <c r="B122" s="234" t="s">
        <v>497</v>
      </c>
      <c r="C122" s="320"/>
    </row>
    <row r="123" spans="1:3" ht="15.75" x14ac:dyDescent="0.25">
      <c r="A123" s="313"/>
      <c r="B123" s="234" t="s">
        <v>527</v>
      </c>
      <c r="C123" s="320"/>
    </row>
    <row r="124" spans="1:3" ht="31.5" x14ac:dyDescent="0.25">
      <c r="A124" s="313"/>
      <c r="B124" s="234" t="s">
        <v>528</v>
      </c>
      <c r="C124" s="221" t="s">
        <v>640</v>
      </c>
    </row>
    <row r="125" spans="1:3" ht="15.75" x14ac:dyDescent="0.25">
      <c r="A125" s="313" t="s">
        <v>522</v>
      </c>
      <c r="B125" s="234" t="s">
        <v>496</v>
      </c>
      <c r="C125" s="328">
        <v>1</v>
      </c>
    </row>
    <row r="126" spans="1:3" ht="31.5" x14ac:dyDescent="0.25">
      <c r="A126" s="313"/>
      <c r="B126" s="234" t="s">
        <v>497</v>
      </c>
      <c r="C126" s="329"/>
    </row>
    <row r="127" spans="1:3" ht="15.75" x14ac:dyDescent="0.25">
      <c r="A127" s="313"/>
      <c r="B127" s="234" t="s">
        <v>527</v>
      </c>
      <c r="C127" s="330"/>
    </row>
    <row r="128" spans="1:3" ht="31.5" x14ac:dyDescent="0.25">
      <c r="A128" s="313"/>
      <c r="B128" s="234" t="s">
        <v>528</v>
      </c>
      <c r="C128" s="221" t="s">
        <v>641</v>
      </c>
    </row>
    <row r="129" spans="1:3" ht="15.75" x14ac:dyDescent="0.25">
      <c r="A129" s="313" t="s">
        <v>523</v>
      </c>
      <c r="B129" s="234" t="s">
        <v>496</v>
      </c>
      <c r="C129" s="320">
        <v>1</v>
      </c>
    </row>
    <row r="130" spans="1:3" ht="31.5" x14ac:dyDescent="0.25">
      <c r="A130" s="313"/>
      <c r="B130" s="234" t="s">
        <v>497</v>
      </c>
      <c r="C130" s="320"/>
    </row>
    <row r="131" spans="1:3" ht="15.75" x14ac:dyDescent="0.25">
      <c r="A131" s="313"/>
      <c r="B131" s="234" t="s">
        <v>527</v>
      </c>
      <c r="C131" s="320"/>
    </row>
    <row r="132" spans="1:3" ht="31.5" x14ac:dyDescent="0.25">
      <c r="A132" s="313"/>
      <c r="B132" s="234" t="s">
        <v>528</v>
      </c>
      <c r="C132" s="221" t="s">
        <v>630</v>
      </c>
    </row>
    <row r="133" spans="1:3" ht="30.75" customHeight="1" x14ac:dyDescent="0.25">
      <c r="A133" s="314" t="s">
        <v>491</v>
      </c>
      <c r="B133" s="234" t="s">
        <v>404</v>
      </c>
      <c r="C133" s="321">
        <v>1</v>
      </c>
    </row>
    <row r="134" spans="1:3" ht="81" customHeight="1" x14ac:dyDescent="0.25">
      <c r="A134" s="314"/>
      <c r="B134" s="234" t="s">
        <v>563</v>
      </c>
      <c r="C134" s="321"/>
    </row>
    <row r="135" spans="1:3" ht="47.25" x14ac:dyDescent="0.25">
      <c r="A135" s="314"/>
      <c r="B135" s="234" t="s">
        <v>405</v>
      </c>
      <c r="C135" s="321"/>
    </row>
    <row r="136" spans="1:3" ht="31.5" x14ac:dyDescent="0.25">
      <c r="A136" s="314"/>
      <c r="B136" s="234" t="s">
        <v>406</v>
      </c>
      <c r="C136" s="321"/>
    </row>
    <row r="137" spans="1:3" ht="63" x14ac:dyDescent="0.25">
      <c r="A137" s="314"/>
      <c r="B137" s="234" t="s">
        <v>529</v>
      </c>
      <c r="C137" s="321"/>
    </row>
    <row r="138" spans="1:3" ht="63" x14ac:dyDescent="0.25">
      <c r="A138" s="314"/>
      <c r="B138" s="234" t="s">
        <v>407</v>
      </c>
      <c r="C138" s="321"/>
    </row>
    <row r="139" spans="1:3" ht="111" customHeight="1" x14ac:dyDescent="0.25">
      <c r="A139" s="314"/>
      <c r="B139" s="234" t="s">
        <v>565</v>
      </c>
      <c r="C139" s="321"/>
    </row>
    <row r="140" spans="1:3" ht="33" customHeight="1" x14ac:dyDescent="0.25">
      <c r="A140" s="314"/>
      <c r="B140" s="234" t="s">
        <v>530</v>
      </c>
      <c r="C140" s="321"/>
    </row>
    <row r="141" spans="1:3" ht="47.25" x14ac:dyDescent="0.25">
      <c r="A141" s="314"/>
      <c r="B141" s="234" t="s">
        <v>408</v>
      </c>
      <c r="C141" s="321"/>
    </row>
    <row r="142" spans="1:3" ht="78.75" x14ac:dyDescent="0.25">
      <c r="A142" s="314"/>
      <c r="B142" s="234" t="s">
        <v>564</v>
      </c>
      <c r="C142" s="321"/>
    </row>
    <row r="143" spans="1:3" ht="31.5" x14ac:dyDescent="0.25">
      <c r="A143" s="314"/>
      <c r="B143" s="234" t="s">
        <v>409</v>
      </c>
      <c r="C143" s="321"/>
    </row>
    <row r="144" spans="1:3" ht="47.25" x14ac:dyDescent="0.25">
      <c r="A144" s="314"/>
      <c r="B144" s="234" t="s">
        <v>410</v>
      </c>
      <c r="C144" s="321"/>
    </row>
    <row r="145" spans="1:3" ht="37.5" customHeight="1" x14ac:dyDescent="0.25">
      <c r="A145" s="314" t="s">
        <v>411</v>
      </c>
      <c r="B145" s="234" t="s">
        <v>531</v>
      </c>
      <c r="C145" s="321">
        <v>1</v>
      </c>
    </row>
    <row r="146" spans="1:3" ht="50.25" customHeight="1" x14ac:dyDescent="0.25">
      <c r="A146" s="314"/>
      <c r="B146" s="234" t="s">
        <v>412</v>
      </c>
      <c r="C146" s="321"/>
    </row>
    <row r="147" spans="1:3" ht="66.75" customHeight="1" x14ac:dyDescent="0.25">
      <c r="A147" s="314"/>
      <c r="B147" s="234" t="s">
        <v>413</v>
      </c>
      <c r="C147" s="321"/>
    </row>
    <row r="148" spans="1:3" ht="126" x14ac:dyDescent="0.25">
      <c r="A148" s="314"/>
      <c r="B148" s="234" t="s">
        <v>532</v>
      </c>
      <c r="C148" s="321"/>
    </row>
    <row r="149" spans="1:3" ht="20.25" customHeight="1" x14ac:dyDescent="0.25">
      <c r="A149" s="314"/>
      <c r="B149" s="234" t="s">
        <v>414</v>
      </c>
      <c r="C149" s="321"/>
    </row>
    <row r="150" spans="1:3" ht="63" x14ac:dyDescent="0.25">
      <c r="A150" s="231" t="s">
        <v>415</v>
      </c>
      <c r="B150" s="228" t="s">
        <v>368</v>
      </c>
      <c r="C150" s="209">
        <f>SUM(C151:C198)</f>
        <v>15</v>
      </c>
    </row>
    <row r="151" spans="1:3" ht="15.75" x14ac:dyDescent="0.25">
      <c r="A151" s="314" t="s">
        <v>416</v>
      </c>
      <c r="B151" s="314"/>
      <c r="C151" s="220">
        <v>1</v>
      </c>
    </row>
    <row r="152" spans="1:3" ht="15.75" customHeight="1" x14ac:dyDescent="0.25">
      <c r="A152" s="314" t="s">
        <v>417</v>
      </c>
      <c r="B152" s="235" t="s">
        <v>482</v>
      </c>
      <c r="C152" s="315">
        <v>1</v>
      </c>
    </row>
    <row r="153" spans="1:3" ht="15.75" customHeight="1" x14ac:dyDescent="0.25">
      <c r="A153" s="314"/>
      <c r="B153" s="235" t="s">
        <v>533</v>
      </c>
      <c r="C153" s="315"/>
    </row>
    <row r="154" spans="1:3" ht="15.75" customHeight="1" x14ac:dyDescent="0.25">
      <c r="A154" s="314"/>
      <c r="B154" s="235" t="s">
        <v>540</v>
      </c>
      <c r="C154" s="315"/>
    </row>
    <row r="155" spans="1:3" ht="15.75" x14ac:dyDescent="0.25">
      <c r="A155" s="314"/>
      <c r="B155" s="235" t="s">
        <v>418</v>
      </c>
      <c r="C155" s="315"/>
    </row>
    <row r="156" spans="1:3" ht="15.75" x14ac:dyDescent="0.25">
      <c r="A156" s="314"/>
      <c r="B156" s="235" t="s">
        <v>419</v>
      </c>
      <c r="C156" s="315"/>
    </row>
    <row r="157" spans="1:3" ht="15.75" x14ac:dyDescent="0.25">
      <c r="A157" s="314"/>
      <c r="B157" s="235" t="s">
        <v>420</v>
      </c>
      <c r="C157" s="315"/>
    </row>
    <row r="158" spans="1:3" ht="15.75" x14ac:dyDescent="0.25">
      <c r="A158" s="314"/>
      <c r="B158" s="235" t="s">
        <v>541</v>
      </c>
      <c r="C158" s="315"/>
    </row>
    <row r="159" spans="1:3" ht="15.75" x14ac:dyDescent="0.25">
      <c r="A159" s="314"/>
      <c r="B159" s="235" t="s">
        <v>421</v>
      </c>
      <c r="C159" s="315"/>
    </row>
    <row r="160" spans="1:3" ht="15.75" x14ac:dyDescent="0.25">
      <c r="A160" s="314"/>
      <c r="B160" s="235" t="s">
        <v>422</v>
      </c>
      <c r="C160" s="315"/>
    </row>
    <row r="161" spans="1:3" ht="15.75" x14ac:dyDescent="0.25">
      <c r="A161" s="314"/>
      <c r="B161" s="235" t="s">
        <v>423</v>
      </c>
      <c r="C161" s="315"/>
    </row>
    <row r="162" spans="1:3" ht="15.75" x14ac:dyDescent="0.25">
      <c r="A162" s="314" t="s">
        <v>534</v>
      </c>
      <c r="B162" s="235" t="s">
        <v>536</v>
      </c>
      <c r="C162" s="326">
        <v>1</v>
      </c>
    </row>
    <row r="163" spans="1:3" ht="66" customHeight="1" x14ac:dyDescent="0.25">
      <c r="A163" s="314"/>
      <c r="B163" s="234" t="s">
        <v>542</v>
      </c>
      <c r="C163" s="327"/>
    </row>
    <row r="164" spans="1:3" ht="15.75" x14ac:dyDescent="0.25">
      <c r="A164" s="314" t="s">
        <v>549</v>
      </c>
      <c r="B164" s="235" t="s">
        <v>537</v>
      </c>
      <c r="C164" s="315"/>
    </row>
    <row r="165" spans="1:3" ht="15.75" x14ac:dyDescent="0.25">
      <c r="A165" s="314"/>
      <c r="B165" s="234" t="s">
        <v>543</v>
      </c>
      <c r="C165" s="315"/>
    </row>
    <row r="166" spans="1:3" ht="29.25" customHeight="1" x14ac:dyDescent="0.25">
      <c r="A166" s="314" t="s">
        <v>550</v>
      </c>
      <c r="B166" s="235" t="s">
        <v>535</v>
      </c>
      <c r="C166" s="315">
        <v>1</v>
      </c>
    </row>
    <row r="167" spans="1:3" ht="52.5" customHeight="1" x14ac:dyDescent="0.25">
      <c r="A167" s="314"/>
      <c r="B167" s="235" t="s">
        <v>538</v>
      </c>
      <c r="C167" s="315"/>
    </row>
    <row r="168" spans="1:3" ht="15.75" x14ac:dyDescent="0.25">
      <c r="A168" s="314" t="s">
        <v>551</v>
      </c>
      <c r="B168" s="235" t="s">
        <v>424</v>
      </c>
      <c r="C168" s="315">
        <v>1</v>
      </c>
    </row>
    <row r="169" spans="1:3" ht="15.75" x14ac:dyDescent="0.25">
      <c r="A169" s="314"/>
      <c r="B169" s="235" t="s">
        <v>425</v>
      </c>
      <c r="C169" s="315"/>
    </row>
    <row r="170" spans="1:3" ht="15.75" x14ac:dyDescent="0.25">
      <c r="A170" s="314"/>
      <c r="B170" s="235" t="s">
        <v>426</v>
      </c>
      <c r="C170" s="315"/>
    </row>
    <row r="171" spans="1:3" ht="34.5" customHeight="1" x14ac:dyDescent="0.25">
      <c r="A171" s="314"/>
      <c r="B171" s="235" t="s">
        <v>427</v>
      </c>
      <c r="C171" s="315"/>
    </row>
    <row r="172" spans="1:3" ht="15.75" x14ac:dyDescent="0.25">
      <c r="A172" s="314" t="s">
        <v>552</v>
      </c>
      <c r="B172" s="235" t="s">
        <v>428</v>
      </c>
      <c r="C172" s="315">
        <v>1</v>
      </c>
    </row>
    <row r="173" spans="1:3" ht="15.75" x14ac:dyDescent="0.25">
      <c r="A173" s="314"/>
      <c r="B173" s="235" t="s">
        <v>429</v>
      </c>
      <c r="C173" s="315"/>
    </row>
    <row r="174" spans="1:3" ht="15.75" x14ac:dyDescent="0.25">
      <c r="A174" s="314"/>
      <c r="B174" s="235" t="s">
        <v>430</v>
      </c>
      <c r="C174" s="315"/>
    </row>
    <row r="175" spans="1:3" ht="42" customHeight="1" x14ac:dyDescent="0.25">
      <c r="A175" s="314"/>
      <c r="B175" s="235" t="s">
        <v>431</v>
      </c>
      <c r="C175" s="315"/>
    </row>
    <row r="176" spans="1:3" ht="112.9" customHeight="1" x14ac:dyDescent="0.25">
      <c r="A176" s="233" t="s">
        <v>553</v>
      </c>
      <c r="B176" s="235" t="s">
        <v>627</v>
      </c>
      <c r="C176" s="220">
        <v>1</v>
      </c>
    </row>
    <row r="177" spans="1:3" ht="15.75" x14ac:dyDescent="0.25">
      <c r="A177" s="314" t="s">
        <v>554</v>
      </c>
      <c r="B177" s="235" t="s">
        <v>432</v>
      </c>
      <c r="C177" s="315">
        <v>1</v>
      </c>
    </row>
    <row r="178" spans="1:3" ht="15.75" x14ac:dyDescent="0.25">
      <c r="A178" s="314"/>
      <c r="B178" s="235" t="s">
        <v>433</v>
      </c>
      <c r="C178" s="315"/>
    </row>
    <row r="179" spans="1:3" ht="53.25" customHeight="1" x14ac:dyDescent="0.25">
      <c r="A179" s="314"/>
      <c r="B179" s="235" t="s">
        <v>434</v>
      </c>
      <c r="C179" s="315"/>
    </row>
    <row r="180" spans="1:3" ht="15.75" x14ac:dyDescent="0.25">
      <c r="A180" s="314" t="s">
        <v>555</v>
      </c>
      <c r="B180" s="235" t="s">
        <v>435</v>
      </c>
      <c r="C180" s="315">
        <v>1</v>
      </c>
    </row>
    <row r="181" spans="1:3" ht="62.25" customHeight="1" x14ac:dyDescent="0.25">
      <c r="A181" s="314"/>
      <c r="B181" s="235" t="s">
        <v>436</v>
      </c>
      <c r="C181" s="315"/>
    </row>
    <row r="182" spans="1:3" ht="81.75" customHeight="1" x14ac:dyDescent="0.25">
      <c r="A182" s="233" t="s">
        <v>556</v>
      </c>
      <c r="B182" s="235" t="s">
        <v>422</v>
      </c>
      <c r="C182" s="220">
        <v>1</v>
      </c>
    </row>
    <row r="183" spans="1:3" ht="15.75" x14ac:dyDescent="0.25">
      <c r="A183" s="314" t="s">
        <v>557</v>
      </c>
      <c r="B183" s="235" t="s">
        <v>437</v>
      </c>
      <c r="C183" s="315">
        <v>1</v>
      </c>
    </row>
    <row r="184" spans="1:3" ht="84" customHeight="1" x14ac:dyDescent="0.25">
      <c r="A184" s="314"/>
      <c r="B184" s="235" t="s">
        <v>438</v>
      </c>
      <c r="C184" s="315"/>
    </row>
    <row r="185" spans="1:3" ht="15.75" x14ac:dyDescent="0.25">
      <c r="A185" s="314" t="s">
        <v>558</v>
      </c>
      <c r="B185" s="314"/>
      <c r="C185" s="220">
        <v>1</v>
      </c>
    </row>
    <row r="186" spans="1:3" ht="15.75" x14ac:dyDescent="0.25">
      <c r="A186" s="314" t="s">
        <v>559</v>
      </c>
      <c r="B186" s="212" t="s">
        <v>475</v>
      </c>
      <c r="C186" s="315">
        <v>1</v>
      </c>
    </row>
    <row r="187" spans="1:3" ht="15.75" x14ac:dyDescent="0.25">
      <c r="A187" s="314"/>
      <c r="B187" s="212" t="s">
        <v>476</v>
      </c>
      <c r="C187" s="315"/>
    </row>
    <row r="188" spans="1:3" ht="15.75" x14ac:dyDescent="0.25">
      <c r="A188" s="314"/>
      <c r="B188" s="212" t="s">
        <v>477</v>
      </c>
      <c r="C188" s="315"/>
    </row>
    <row r="189" spans="1:3" ht="15.75" x14ac:dyDescent="0.25">
      <c r="A189" s="314"/>
      <c r="B189" s="213" t="s">
        <v>478</v>
      </c>
      <c r="C189" s="315"/>
    </row>
    <row r="190" spans="1:3" ht="15.75" x14ac:dyDescent="0.25">
      <c r="A190" s="314"/>
      <c r="B190" s="214" t="s">
        <v>539</v>
      </c>
      <c r="C190" s="315"/>
    </row>
    <row r="191" spans="1:3" ht="15.75" x14ac:dyDescent="0.25">
      <c r="A191" s="314" t="s">
        <v>560</v>
      </c>
      <c r="B191" s="235" t="s">
        <v>545</v>
      </c>
      <c r="C191" s="315">
        <v>1</v>
      </c>
    </row>
    <row r="192" spans="1:3" ht="15.75" x14ac:dyDescent="0.25">
      <c r="A192" s="314"/>
      <c r="B192" s="235" t="s">
        <v>544</v>
      </c>
      <c r="C192" s="315"/>
    </row>
    <row r="193" spans="1:3" ht="63" x14ac:dyDescent="0.25">
      <c r="A193" s="314"/>
      <c r="B193" s="235" t="s">
        <v>562</v>
      </c>
      <c r="C193" s="315"/>
    </row>
    <row r="194" spans="1:3" ht="31.5" x14ac:dyDescent="0.25">
      <c r="A194" s="314" t="s">
        <v>561</v>
      </c>
      <c r="B194" s="235" t="s">
        <v>546</v>
      </c>
      <c r="C194" s="315">
        <v>1</v>
      </c>
    </row>
    <row r="195" spans="1:3" ht="47.25" x14ac:dyDescent="0.25">
      <c r="A195" s="314"/>
      <c r="B195" s="235" t="s">
        <v>547</v>
      </c>
      <c r="C195" s="315"/>
    </row>
    <row r="196" spans="1:3" ht="31.5" x14ac:dyDescent="0.25">
      <c r="A196" s="314"/>
      <c r="B196" s="235" t="s">
        <v>439</v>
      </c>
      <c r="C196" s="315"/>
    </row>
    <row r="197" spans="1:3" ht="15.75" x14ac:dyDescent="0.25">
      <c r="A197" s="314"/>
      <c r="B197" s="235" t="s">
        <v>440</v>
      </c>
      <c r="C197" s="315"/>
    </row>
    <row r="198" spans="1:3" ht="15.75" x14ac:dyDescent="0.25">
      <c r="A198" s="314"/>
      <c r="B198" s="235" t="s">
        <v>548</v>
      </c>
      <c r="C198" s="315"/>
    </row>
    <row r="199" spans="1:3" ht="20.25" x14ac:dyDescent="0.25">
      <c r="A199" s="331" t="s">
        <v>441</v>
      </c>
      <c r="B199" s="331"/>
      <c r="C199" s="210" t="str">
        <f>IF((C6+C22+C32+C150)=27,"Соответствует","Не соответствует")</f>
        <v>Соответствует</v>
      </c>
    </row>
  </sheetData>
  <mergeCells count="109">
    <mergeCell ref="A51:A53"/>
    <mergeCell ref="C51:C53"/>
    <mergeCell ref="A54:A56"/>
    <mergeCell ref="C54:C56"/>
    <mergeCell ref="A93:A95"/>
    <mergeCell ref="C93:C95"/>
    <mergeCell ref="A96:A98"/>
    <mergeCell ref="C96:C98"/>
    <mergeCell ref="A99:A101"/>
    <mergeCell ref="C99:C101"/>
    <mergeCell ref="C60:C62"/>
    <mergeCell ref="A63:A65"/>
    <mergeCell ref="C63:C65"/>
    <mergeCell ref="A66:A68"/>
    <mergeCell ref="C66:C68"/>
    <mergeCell ref="A69:A71"/>
    <mergeCell ref="C69:C71"/>
    <mergeCell ref="A75:A77"/>
    <mergeCell ref="A57:A59"/>
    <mergeCell ref="C57:C59"/>
    <mergeCell ref="A72:A74"/>
    <mergeCell ref="C72:C74"/>
    <mergeCell ref="A81:A83"/>
    <mergeCell ref="C75:C77"/>
    <mergeCell ref="A172:A175"/>
    <mergeCell ref="C172:C175"/>
    <mergeCell ref="A177:A179"/>
    <mergeCell ref="C177:C179"/>
    <mergeCell ref="A194:A198"/>
    <mergeCell ref="C194:C198"/>
    <mergeCell ref="A166:A167"/>
    <mergeCell ref="C166:C167"/>
    <mergeCell ref="A199:B199"/>
    <mergeCell ref="A180:A181"/>
    <mergeCell ref="C180:C181"/>
    <mergeCell ref="A183:A184"/>
    <mergeCell ref="C183:C184"/>
    <mergeCell ref="A185:B185"/>
    <mergeCell ref="A191:A193"/>
    <mergeCell ref="C191:C193"/>
    <mergeCell ref="A186:A190"/>
    <mergeCell ref="C186:C190"/>
    <mergeCell ref="A105:A107"/>
    <mergeCell ref="C105:C107"/>
    <mergeCell ref="A133:A144"/>
    <mergeCell ref="C133:C144"/>
    <mergeCell ref="A145:A149"/>
    <mergeCell ref="C145:C149"/>
    <mergeCell ref="A151:B151"/>
    <mergeCell ref="A168:A171"/>
    <mergeCell ref="C168:C171"/>
    <mergeCell ref="A112:C112"/>
    <mergeCell ref="C162:C163"/>
    <mergeCell ref="C125:C127"/>
    <mergeCell ref="A111:B111"/>
    <mergeCell ref="C113:C115"/>
    <mergeCell ref="A108:A110"/>
    <mergeCell ref="C108:C110"/>
    <mergeCell ref="A164:A165"/>
    <mergeCell ref="C164:C165"/>
    <mergeCell ref="A162:A163"/>
    <mergeCell ref="A113:A116"/>
    <mergeCell ref="C117:C119"/>
    <mergeCell ref="C121:C123"/>
    <mergeCell ref="C129:C131"/>
    <mergeCell ref="A117:A120"/>
    <mergeCell ref="A87:A89"/>
    <mergeCell ref="C87:C89"/>
    <mergeCell ref="A90:A92"/>
    <mergeCell ref="C90:C92"/>
    <mergeCell ref="C81:C83"/>
    <mergeCell ref="A84:A86"/>
    <mergeCell ref="C84:C86"/>
    <mergeCell ref="A78:A80"/>
    <mergeCell ref="C78:C80"/>
    <mergeCell ref="C23:C24"/>
    <mergeCell ref="A25:A27"/>
    <mergeCell ref="C25:C27"/>
    <mergeCell ref="A28:A31"/>
    <mergeCell ref="C28:C31"/>
    <mergeCell ref="A33:A43"/>
    <mergeCell ref="C33:C43"/>
    <mergeCell ref="A44:B44"/>
    <mergeCell ref="A45:A47"/>
    <mergeCell ref="C45:C47"/>
    <mergeCell ref="A121:A124"/>
    <mergeCell ref="A125:A128"/>
    <mergeCell ref="A129:A132"/>
    <mergeCell ref="A152:A161"/>
    <mergeCell ref="C152:C161"/>
    <mergeCell ref="A1:C1"/>
    <mergeCell ref="B2:C2"/>
    <mergeCell ref="A3:C3"/>
    <mergeCell ref="A5:B5"/>
    <mergeCell ref="A7:A9"/>
    <mergeCell ref="C7:C9"/>
    <mergeCell ref="A10:A12"/>
    <mergeCell ref="C10:C12"/>
    <mergeCell ref="A13:A16"/>
    <mergeCell ref="C13:C16"/>
    <mergeCell ref="A60:A62"/>
    <mergeCell ref="A102:A104"/>
    <mergeCell ref="C102:C104"/>
    <mergeCell ref="A17:A20"/>
    <mergeCell ref="C17:C20"/>
    <mergeCell ref="A48:A50"/>
    <mergeCell ref="C48:C50"/>
    <mergeCell ref="A21:B21"/>
    <mergeCell ref="A23:A24"/>
  </mergeCells>
  <conditionalFormatting sqref="C5">
    <cfRule type="expression" dxfId="9" priority="3">
      <formula>$C$6=4</formula>
    </cfRule>
    <cfRule type="cellIs" dxfId="8" priority="4" operator="equal">
      <formula>4</formula>
    </cfRule>
    <cfRule type="cellIs" dxfId="7" priority="6" operator="equal">
      <formula>4</formula>
    </cfRule>
    <cfRule type="cellIs" dxfId="6" priority="7" operator="lessThan">
      <formula>4</formula>
    </cfRule>
    <cfRule type="cellIs" dxfId="5" priority="14" operator="greaterThan">
      <formula>4</formula>
    </cfRule>
    <cfRule type="cellIs" dxfId="4" priority="15" operator="greaterThan">
      <formula>4</formula>
    </cfRule>
  </conditionalFormatting>
  <conditionalFormatting sqref="C21">
    <cfRule type="cellIs" dxfId="3" priority="356" operator="equal">
      <formula>"Соответствует"</formula>
    </cfRule>
  </conditionalFormatting>
  <conditionalFormatting sqref="C44">
    <cfRule type="cellIs" dxfId="2" priority="10" operator="notBetween">
      <formula>1</formula>
      <formula>0</formula>
    </cfRule>
    <cfRule type="cellIs" priority="11" operator="notBetween">
      <formula>0</formula>
      <formula>1</formula>
    </cfRule>
  </conditionalFormatting>
  <conditionalFormatting sqref="C199">
    <cfRule type="cellIs" dxfId="1" priority="8" operator="equal">
      <formula>"Соответствует"</formula>
    </cfRule>
  </conditionalFormatting>
  <conditionalFormatting sqref="E6">
    <cfRule type="cellIs" dxfId="0" priority="17" operator="notBetween">
      <formula>0</formula>
      <formula>1</formula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17" right="0.15748031496062992" top="0.26" bottom="0.44" header="0.18" footer="0.31496062992125984"/>
  <pageSetup paperSize="9" scale="49" fitToHeight="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3"/>
  <sheetViews>
    <sheetView zoomScale="90" zoomScaleNormal="90" workbookViewId="0">
      <selection activeCell="C10" sqref="C10"/>
    </sheetView>
  </sheetViews>
  <sheetFormatPr defaultRowHeight="15" x14ac:dyDescent="0.25"/>
  <cols>
    <col min="1" max="1" width="5.28515625" customWidth="1"/>
    <col min="2" max="2" width="24.140625" customWidth="1"/>
    <col min="3" max="3" width="26.7109375" customWidth="1"/>
    <col min="4" max="4" width="36.85546875" customWidth="1"/>
    <col min="5" max="5" width="31.5703125" customWidth="1"/>
  </cols>
  <sheetData>
    <row r="1" spans="1:5" ht="36" customHeight="1" x14ac:dyDescent="0.25">
      <c r="A1" s="35"/>
      <c r="B1" s="332" t="s">
        <v>302</v>
      </c>
      <c r="C1" s="332"/>
      <c r="D1" s="332"/>
      <c r="E1" s="332"/>
    </row>
    <row r="2" spans="1:5" x14ac:dyDescent="0.25">
      <c r="A2" s="23"/>
      <c r="B2" s="22"/>
      <c r="C2" s="22"/>
      <c r="D2" s="22"/>
      <c r="E2" s="22"/>
    </row>
    <row r="3" spans="1:5" ht="15" customHeight="1" thickBot="1" x14ac:dyDescent="0.3">
      <c r="A3" s="23"/>
      <c r="B3" s="22"/>
      <c r="C3" s="22"/>
      <c r="D3" s="22"/>
      <c r="E3" s="22"/>
    </row>
    <row r="4" spans="1:5" x14ac:dyDescent="0.25">
      <c r="A4" s="30" t="s">
        <v>303</v>
      </c>
      <c r="B4" s="333" t="s">
        <v>291</v>
      </c>
      <c r="C4" s="333" t="s">
        <v>304</v>
      </c>
      <c r="D4" s="333" t="s">
        <v>305</v>
      </c>
      <c r="E4" s="333" t="s">
        <v>306</v>
      </c>
    </row>
    <row r="5" spans="1:5" ht="15.75" thickBot="1" x14ac:dyDescent="0.3">
      <c r="A5" s="31" t="s">
        <v>307</v>
      </c>
      <c r="B5" s="334"/>
      <c r="C5" s="334"/>
      <c r="D5" s="334"/>
      <c r="E5" s="334"/>
    </row>
    <row r="6" spans="1:5" ht="15.75" thickBot="1" x14ac:dyDescent="0.3">
      <c r="A6" s="29">
        <v>1</v>
      </c>
      <c r="B6" s="34">
        <v>2</v>
      </c>
      <c r="C6" s="34">
        <v>3</v>
      </c>
      <c r="D6" s="34">
        <v>4</v>
      </c>
      <c r="E6" s="34">
        <v>5</v>
      </c>
    </row>
    <row r="7" spans="1:5" ht="77.25" thickBot="1" x14ac:dyDescent="0.3">
      <c r="A7" s="32" t="s">
        <v>9</v>
      </c>
      <c r="B7" s="36" t="s">
        <v>613</v>
      </c>
      <c r="C7" s="24"/>
      <c r="D7" s="25"/>
      <c r="E7" s="25"/>
    </row>
    <row r="8" spans="1:5" ht="51.75" thickBot="1" x14ac:dyDescent="0.3">
      <c r="A8" s="32" t="s">
        <v>11</v>
      </c>
      <c r="B8" s="37" t="s">
        <v>614</v>
      </c>
      <c r="C8" s="24"/>
      <c r="D8" s="25"/>
      <c r="E8" s="26"/>
    </row>
    <row r="9" spans="1:5" ht="51.75" thickBot="1" x14ac:dyDescent="0.3">
      <c r="A9" s="33" t="s">
        <v>14</v>
      </c>
      <c r="B9" s="37" t="s">
        <v>615</v>
      </c>
      <c r="C9" s="236" t="s">
        <v>631</v>
      </c>
      <c r="D9" s="26" t="s">
        <v>633</v>
      </c>
      <c r="E9" s="26" t="s">
        <v>632</v>
      </c>
    </row>
    <row r="10" spans="1:5" ht="26.25" thickBot="1" x14ac:dyDescent="0.3">
      <c r="A10" s="33">
        <v>4</v>
      </c>
      <c r="B10" s="37" t="s">
        <v>616</v>
      </c>
      <c r="C10" s="24"/>
      <c r="D10" s="26"/>
      <c r="E10" s="26"/>
    </row>
    <row r="11" spans="1:5" x14ac:dyDescent="0.25">
      <c r="A11" s="27"/>
      <c r="B11" s="28"/>
      <c r="C11" s="22"/>
      <c r="D11" s="27"/>
      <c r="E11" s="27"/>
    </row>
    <row r="12" spans="1:5" x14ac:dyDescent="0.25">
      <c r="A12" s="27"/>
      <c r="B12" s="28"/>
      <c r="C12" s="22"/>
      <c r="D12" s="27"/>
      <c r="E12" s="27"/>
    </row>
    <row r="13" spans="1:5" x14ac:dyDescent="0.25">
      <c r="A13" s="27"/>
      <c r="B13" s="28"/>
      <c r="C13" s="22"/>
      <c r="D13" s="27"/>
      <c r="E13" s="27"/>
    </row>
  </sheetData>
  <mergeCells count="5">
    <mergeCell ref="B1:E1"/>
    <mergeCell ref="B4:B5"/>
    <mergeCell ref="C4:C5"/>
    <mergeCell ref="D4:D5"/>
    <mergeCell ref="E4:E5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7"/>
  <sheetViews>
    <sheetView workbookViewId="0">
      <selection activeCell="G1" sqref="G1"/>
    </sheetView>
  </sheetViews>
  <sheetFormatPr defaultRowHeight="15" x14ac:dyDescent="0.25"/>
  <cols>
    <col min="1" max="1" width="26.85546875" customWidth="1"/>
    <col min="2" max="2" width="28" customWidth="1"/>
    <col min="3" max="3" width="29" customWidth="1"/>
    <col min="4" max="4" width="46.85546875" customWidth="1"/>
  </cols>
  <sheetData>
    <row r="1" spans="1:4" ht="36.75" customHeight="1" x14ac:dyDescent="0.25">
      <c r="A1" s="332" t="s">
        <v>617</v>
      </c>
      <c r="B1" s="332"/>
      <c r="C1" s="332"/>
      <c r="D1" s="332"/>
    </row>
    <row r="2" spans="1:4" ht="15.75" thickBot="1" x14ac:dyDescent="0.3">
      <c r="A2" s="40"/>
      <c r="B2" s="40"/>
      <c r="C2" s="40"/>
      <c r="D2" s="40"/>
    </row>
    <row r="3" spans="1:4" x14ac:dyDescent="0.25">
      <c r="A3" s="335" t="s">
        <v>308</v>
      </c>
      <c r="B3" s="335" t="s">
        <v>309</v>
      </c>
      <c r="C3" s="335" t="s">
        <v>310</v>
      </c>
      <c r="D3" s="335" t="s">
        <v>311</v>
      </c>
    </row>
    <row r="4" spans="1:4" ht="15.75" thickBot="1" x14ac:dyDescent="0.3">
      <c r="A4" s="336"/>
      <c r="B4" s="336"/>
      <c r="C4" s="336"/>
      <c r="D4" s="336"/>
    </row>
    <row r="5" spans="1:4" ht="102.75" thickBot="1" x14ac:dyDescent="0.3">
      <c r="A5" s="237" t="s">
        <v>634</v>
      </c>
      <c r="B5" s="238" t="s">
        <v>635</v>
      </c>
      <c r="C5" s="238" t="s">
        <v>636</v>
      </c>
      <c r="D5" s="238" t="s">
        <v>637</v>
      </c>
    </row>
    <row r="6" spans="1:4" ht="15.75" thickBot="1" x14ac:dyDescent="0.3">
      <c r="A6" s="38"/>
      <c r="B6" s="39"/>
      <c r="C6" s="39"/>
      <c r="D6" s="39"/>
    </row>
    <row r="7" spans="1:4" ht="15.75" thickBot="1" x14ac:dyDescent="0.3">
      <c r="A7" s="38"/>
      <c r="B7" s="39"/>
      <c r="C7" s="39"/>
      <c r="D7" s="39"/>
    </row>
    <row r="8" spans="1:4" ht="15.75" thickBot="1" x14ac:dyDescent="0.3">
      <c r="A8" s="38"/>
      <c r="B8" s="39"/>
      <c r="C8" s="39"/>
      <c r="D8" s="39"/>
    </row>
    <row r="9" spans="1:4" ht="15.75" thickBot="1" x14ac:dyDescent="0.3">
      <c r="A9" s="38"/>
      <c r="B9" s="39"/>
      <c r="C9" s="39"/>
      <c r="D9" s="39"/>
    </row>
    <row r="10" spans="1:4" ht="15.75" thickBot="1" x14ac:dyDescent="0.3">
      <c r="A10" s="38"/>
      <c r="B10" s="39"/>
      <c r="C10" s="39"/>
      <c r="D10" s="39"/>
    </row>
    <row r="11" spans="1:4" ht="15.75" thickBot="1" x14ac:dyDescent="0.3">
      <c r="A11" s="38"/>
      <c r="B11" s="39"/>
      <c r="C11" s="39"/>
      <c r="D11" s="39"/>
    </row>
    <row r="12" spans="1:4" ht="15.75" thickBot="1" x14ac:dyDescent="0.3">
      <c r="A12" s="38"/>
      <c r="B12" s="39"/>
      <c r="C12" s="39"/>
      <c r="D12" s="39"/>
    </row>
    <row r="13" spans="1:4" ht="15.75" thickBot="1" x14ac:dyDescent="0.3">
      <c r="A13" s="38"/>
      <c r="B13" s="39"/>
      <c r="C13" s="39"/>
      <c r="D13" s="39"/>
    </row>
    <row r="14" spans="1:4" ht="15.75" thickBot="1" x14ac:dyDescent="0.3">
      <c r="A14" s="38"/>
      <c r="B14" s="39"/>
      <c r="C14" s="39"/>
      <c r="D14" s="39"/>
    </row>
    <row r="15" spans="1:4" ht="15.75" thickBot="1" x14ac:dyDescent="0.3">
      <c r="A15" s="38"/>
      <c r="B15" s="39"/>
      <c r="C15" s="39"/>
      <c r="D15" s="39"/>
    </row>
    <row r="16" spans="1:4" ht="15.75" thickBot="1" x14ac:dyDescent="0.3">
      <c r="A16" s="38"/>
      <c r="B16" s="39"/>
      <c r="C16" s="39"/>
      <c r="D16" s="39"/>
    </row>
    <row r="17" spans="1:4" ht="15.75" thickBot="1" x14ac:dyDescent="0.3">
      <c r="A17" s="38"/>
      <c r="B17" s="39"/>
      <c r="C17" s="39"/>
      <c r="D17" s="39"/>
    </row>
  </sheetData>
  <mergeCells count="5">
    <mergeCell ref="A1:D1"/>
    <mergeCell ref="A3:A4"/>
    <mergeCell ref="B3:B4"/>
    <mergeCell ref="C3:C4"/>
    <mergeCell ref="D3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Нп и фэ</vt:lpstr>
      <vt:lpstr>к и пп</vt:lpstr>
      <vt:lpstr>мт, инф и учм</vt:lpstr>
      <vt:lpstr>Сводная карта</vt:lpstr>
      <vt:lpstr>Содержательные условия</vt:lpstr>
      <vt:lpstr>Проблемы</vt:lpstr>
      <vt:lpstr>Опыт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ekaterina.ershova</dc:creator>
  <cp:lastModifiedBy>Завуч 2</cp:lastModifiedBy>
  <cp:lastPrinted>2019-01-20T18:38:01Z</cp:lastPrinted>
  <dcterms:created xsi:type="dcterms:W3CDTF">2014-10-13T07:19:10Z</dcterms:created>
  <dcterms:modified xsi:type="dcterms:W3CDTF">2023-11-03T05:20:39Z</dcterms:modified>
</cp:coreProperties>
</file>